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5" activeTab="1"/>
  </bookViews>
  <sheets>
    <sheet name="lisez moi" sheetId="1" r:id="rId1"/>
    <sheet name="calculateur V|m" sheetId="2" r:id="rId2"/>
    <sheet name="calculateur μW|m2" sheetId="3" r:id="rId3"/>
    <sheet name="Swiss shield exemple" sheetId="4" r:id="rId4"/>
  </sheets>
  <definedNames>
    <definedName name="_xlnm.Print_Area" localSheetId="1">'calculateur V|m'!$A$1:$G$62</definedName>
    <definedName name="_xlnm.Print_Area" localSheetId="2">'calculateur μW|m2'!$A$1:$G$62</definedName>
    <definedName name="_xlnm.Print_Area" localSheetId="0">'lisez moi'!$A$1:$A$67</definedName>
  </definedNames>
  <calcPr fullCalcOnLoad="1"/>
</workbook>
</file>

<file path=xl/sharedStrings.xml><?xml version="1.0" encoding="utf-8"?>
<sst xmlns="http://schemas.openxmlformats.org/spreadsheetml/2006/main" count="185" uniqueCount="93">
  <si>
    <t>Ce calculateur permet :</t>
  </si>
  <si>
    <t xml:space="preserve">à partir d'une part de matériaux isolants dont vous connaissez l’atténuation, en décibels (db), ou à défaut en % passant du signal, </t>
  </si>
  <si>
    <t>et d'autre part d'une perturbation dont vous connaissez la nature et le niveau mesuré (ex : une antenne relais, le DECT d'un voisin),</t>
  </si>
  <si>
    <t>de connaître le niveau attendu avec le matériau isolant, une fois installé. Cela reste bien sûr une estimation.</t>
  </si>
  <si>
    <t>L'intensité des signaux est mesurée en V/m (1er onglet), ou en μW/m2 (2ème onglet).</t>
  </si>
  <si>
    <t>Attention !</t>
  </si>
  <si>
    <t>L'atténuation donnée par les fabricants et mesurée en labo, donc dans des conditions optimales, et est n maximum (donc très optimiste).</t>
  </si>
  <si>
    <t>Pour trouver la valeur réelle, vous devez :</t>
  </si>
  <si>
    <t>- prendre l'atténuation que donne la fréquence la plus défavorable. Si vous n'avez pas la valeur, enlevez 10 dB, sauf s'il s'agit d'un matériau non maillé comme une couverture de survie).</t>
  </si>
  <si>
    <r>
      <t xml:space="preserve">- diminuer cette valeur d'environ 10 dB pour tenir compte de votre environnement réel </t>
    </r>
    <r>
      <rPr>
        <b/>
        <sz val="8"/>
        <rFont val="Arial"/>
        <family val="2"/>
      </rPr>
      <t>(</t>
    </r>
    <r>
      <rPr>
        <sz val="8"/>
        <rFont val="Arial"/>
        <family val="2"/>
      </rPr>
      <t>qui n'est pas un labo</t>
    </r>
    <r>
      <rPr>
        <b/>
        <sz val="8"/>
        <rFont val="Arial"/>
        <family val="2"/>
      </rPr>
      <t>)</t>
    </r>
    <r>
      <rPr>
        <sz val="8"/>
        <rFont val="Arial"/>
        <family val="2"/>
      </rPr>
      <t xml:space="preserve"> afin de tenir compte des pertes.</t>
    </r>
  </si>
  <si>
    <t>- diminuer cette valeur d'environ 10 dB si il s'agit d'un environnement ouvert (simple écran au lieu d'un enrobage total)</t>
  </si>
  <si>
    <t>Exemples :</t>
  </si>
  <si>
    <t xml:space="preserve">Swiss Shield en tant que couverture qui vous enveloppe (tissu dont vous vous revêtez) : </t>
  </si>
  <si>
    <t>40 dB à 1 GHz selon le fabricant</t>
  </si>
  <si>
    <t>Certes ! … mais 30 dB seulement à 2,5 GHz ! (la 4G monte par exemple à 2,6 GHz)</t>
  </si>
  <si>
    <t>Ensuite, enlevez 10 dB pour tenir compte des conditions réelles d'utilisation.</t>
  </si>
  <si>
    <t>L’atténuation cible est autour de  : 30-10 = 20 dB</t>
  </si>
  <si>
    <t>Si vous partez de 0,2 V/m (cellule G16), vous arrivez avec 20 dB (cellule A9) à 0,02 V/m (cellule G9)</t>
  </si>
  <si>
    <t>Expérimentalement, j'arrive à 0,028 V/m en partant de 0,20 V/m, soit 20 dB</t>
  </si>
  <si>
    <t xml:space="preserve">Swiss Shield sur un seul mur : </t>
  </si>
  <si>
    <t>30 dB seulement à 2,5 GHz, comme précédemment</t>
  </si>
  <si>
    <t>Enlevez 10 dB pour tenir compte de vos conditions réelles d'utilisation.</t>
  </si>
  <si>
    <t>Enlevez 10 dB car il ne s'agit que d'un seul mur, les autres n'étant pas recouverts..</t>
  </si>
  <si>
    <t>L’atténuation cible est autour de  : 30-10-10 = 10 dB</t>
  </si>
  <si>
    <t>Si vous partez de 0,2 V/m (cellule G16), vous arrivez avec 20 dB (cellule A6) à 0,06 V/m (cellule G6)</t>
  </si>
  <si>
    <t>Expérimentalement, j'arrive à 0,11 V/m en partant de 0,37 V/m, soit 10 dB</t>
  </si>
  <si>
    <t>Couverture de survie  sur un seul mur :</t>
  </si>
  <si>
    <t>30 dB dans la littérature</t>
  </si>
  <si>
    <t>Enlevez 10 dB car il ne s'agit que d'un seul mur, les autres n'étant pas recouverts.</t>
  </si>
  <si>
    <t>L’atténuation cible est autour de : 30-10-10 = 10 dB</t>
  </si>
  <si>
    <t>Expérimentalement, j'arrive à 0,06 V/m en partant de 0,17 V/m, soit 10 dB</t>
  </si>
  <si>
    <t>Couverture de survie entourant une tente pour en faire un baldaquin, sans l'envelopper totalement (fuites) :</t>
  </si>
  <si>
    <t>Enlevez quelques dB pour tenir compte de l'enveloppe qui n'est pas totale (ce n'est pas une cage de Faraday) ; par exemple 5 dB au lieu de 10.</t>
  </si>
  <si>
    <t>L’atténuation cible est autour de : 30-10-5= 15 dB</t>
  </si>
  <si>
    <t>Si vous partez de 0,2 V/m (cellule G16), vous arrivez avec 13 dB (cellule A7) à 0,018 V/m (cellule G9)</t>
  </si>
  <si>
    <t>Expérimentalement, j'arrive à 0,027 V/m (limite basse de l'appareil) en partant de 0,08 V/m, soit 10 dB minimum</t>
  </si>
  <si>
    <t>Le résultat est vraisemblablement autour de 13 dB, ce qui donnerait 0,018 V/m, non mesurable avec mon appareil.</t>
  </si>
  <si>
    <r>
      <t xml:space="preserve">N'oubliez pas, comme dans les exemples ci-dessus, </t>
    </r>
    <r>
      <rPr>
        <b/>
        <u val="single"/>
        <sz val="8"/>
        <rFont val="Arial"/>
        <family val="2"/>
      </rPr>
      <t>de porter en cellule G16</t>
    </r>
    <r>
      <rPr>
        <b/>
        <sz val="8"/>
        <rFont val="Arial"/>
        <family val="2"/>
      </rPr>
      <t xml:space="preserve"> le niveau réel de la pollution relevé sur votre appareil de mesure. </t>
    </r>
  </si>
  <si>
    <t>Par exemple, sous le feu et à 200 m d'une antenne relais, vous mesurer 0,2 V/m dans votre appartement (cellule rose du tableau en G16)</t>
  </si>
  <si>
    <t>Vous en déduisez qu'avec une atténuation de 20 dB vous pouvez vous attendre à 0,02 V/m (soit 20 mV/m)</t>
  </si>
  <si>
    <t>Vous en déduisez qu'avec une atténuation de 16 dB vous pouvez vous attendre à 0,03 - 0,04 V/m (soit 30 à 40 mV/m)</t>
  </si>
  <si>
    <t>Vous en déduisez qu'avec une atténuation de 10 dB vous pouvez vous attendre à 0,06 - 0,07 V/m (soit 60 à 70 mV/m)</t>
  </si>
  <si>
    <t>Pour vous repérer en ce qui concerne les niveau de pollution (ici en V/m) :</t>
  </si>
  <si>
    <t>20 à 60 V/m (soit 20 000 à 60 000 mV/m!) est le niveau légal (fonction des fréquences). Il est tellement élevé que toutes les installations sont autorisées !</t>
  </si>
  <si>
    <t>2 à 5 V/m (2 000 à 5 000 mV/m) est un niveau très fréquent, agressif, et générateur d’électro hypersensibilité quand on y est exposé suffisamment longtemps... avis aux amateurs ! (ex : DECT)</t>
  </si>
  <si>
    <t>1 à 2 V/m (1 000 à 2 000 mV/m) est le niveau de pollution au voisinage des antennes les plus récentes. Niveau à mon avis générateur de nombreuses pathologies dans les années à venir.</t>
  </si>
  <si>
    <t>0,5 V/ m  (500 mV/m) est le niveau courant en extérieur, en ville,en transports en commun, ou en intérieur avec la WiFi. Un EHS doit être protégé à ce niveau de pollution. Une personne seine rencontre couramment des troubles du sommeil, voire des acouphènes.</t>
  </si>
  <si>
    <t xml:space="preserve">0,2 V/ m  (200 mV/m) est le niveau que nous avons dans nos pièces les plus exposées, sans protection murales, à 200 m d'une antenne. C'est élevé (mais il y a pire : 0,5 V/m rencontré) </t>
  </si>
  <si>
    <t>0,1 V/m (100 mV/m) est le niveau courant en intérieur, en ville, et le seuil maximum courant supportable sans protection pour un EHS.</t>
  </si>
  <si>
    <t>0,03 V/m (30 mV/m) est un niveau minimal rencontré en ville, et courant à la campagne. C'est le niveau où un EHS commence à se sentir « non agressé » (zone de sommeil possible)</t>
  </si>
  <si>
    <t>0,003 V/m (3 mV/m) est le niveau où un EHS récupère. C'est le niveau dont rêve les EHS.... presque une zone blanche (une zone blanche est à 1 mV/m)</t>
  </si>
  <si>
    <t>0,001 V/m (1 mV/m) est le niveau de pollution nulle (zone blanche), que mère nature nous a légué.</t>
  </si>
  <si>
    <t>En partant de l'efficacité en dB</t>
  </si>
  <si>
    <t xml:space="preserve">Efficacité en dB </t>
  </si>
  <si>
    <t xml:space="preserve"> E=% d’efficacité </t>
  </si>
  <si>
    <t xml:space="preserve">P=% passant </t>
  </si>
  <si>
    <t>P divisé par</t>
  </si>
  <si>
    <t>P multiplié par</t>
  </si>
  <si>
    <t>μW/m2</t>
  </si>
  <si>
    <t>V/m</t>
  </si>
  <si>
    <r>
      <t>10*LOG(100/</t>
    </r>
    <r>
      <rPr>
        <sz val="8"/>
        <color indexed="12"/>
        <rFont val="Arial"/>
        <family val="2"/>
      </rPr>
      <t>P</t>
    </r>
    <r>
      <rPr>
        <sz val="8"/>
        <rFont val="Arial"/>
        <family val="2"/>
      </rPr>
      <t>)</t>
    </r>
  </si>
  <si>
    <r>
      <t xml:space="preserve">  100x(1-1 / 10^(</t>
    </r>
    <r>
      <rPr>
        <sz val="8"/>
        <color indexed="12"/>
        <rFont val="Arial"/>
        <family val="2"/>
      </rPr>
      <t>dB</t>
    </r>
    <r>
      <rPr>
        <sz val="8"/>
        <rFont val="Arial"/>
        <family val="2"/>
      </rPr>
      <t>/10))</t>
    </r>
  </si>
  <si>
    <r>
      <t xml:space="preserve">  100 / 10^(</t>
    </r>
    <r>
      <rPr>
        <sz val="8"/>
        <color indexed="12"/>
        <rFont val="Arial"/>
        <family val="2"/>
      </rPr>
      <t>dB</t>
    </r>
    <r>
      <rPr>
        <sz val="8"/>
        <rFont val="Arial"/>
        <family val="2"/>
      </rPr>
      <t>/10)</t>
    </r>
  </si>
  <si>
    <r>
      <t xml:space="preserve"> 10^(</t>
    </r>
    <r>
      <rPr>
        <sz val="8"/>
        <color indexed="12"/>
        <rFont val="Arial"/>
        <family val="2"/>
      </rPr>
      <t>dB</t>
    </r>
    <r>
      <rPr>
        <sz val="8"/>
        <rFont val="Arial"/>
        <family val="2"/>
      </rPr>
      <t>/10)</t>
    </r>
  </si>
  <si>
    <r>
      <t xml:space="preserve"> 1 / 10^(</t>
    </r>
    <r>
      <rPr>
        <sz val="8"/>
        <color indexed="12"/>
        <rFont val="Arial"/>
        <family val="2"/>
      </rPr>
      <t>dB</t>
    </r>
    <r>
      <rPr>
        <sz val="8"/>
        <rFont val="Arial"/>
        <family val="2"/>
      </rPr>
      <t>/10)</t>
    </r>
  </si>
  <si>
    <r>
      <t xml:space="preserve"> (</t>
    </r>
    <r>
      <rPr>
        <b/>
        <i/>
        <sz val="8"/>
        <color indexed="12"/>
        <rFont val="Arial"/>
        <family val="2"/>
      </rPr>
      <t>V/m</t>
    </r>
    <r>
      <rPr>
        <b/>
        <i/>
        <sz val="8"/>
        <rFont val="Arial"/>
        <family val="2"/>
      </rPr>
      <t>*100000)^2/3770000</t>
    </r>
  </si>
  <si>
    <t>référence</t>
  </si>
  <si>
    <t>10*LOG(100/(100-E))</t>
  </si>
  <si>
    <t>densité de puissance</t>
  </si>
  <si>
    <t>champ électrique</t>
  </si>
  <si>
    <t>En partant du pourcentage passant du signal</t>
  </si>
  <si>
    <t>dB</t>
  </si>
  <si>
    <t xml:space="preserve"> 100-P</t>
  </si>
  <si>
    <t xml:space="preserve"> 100/P</t>
  </si>
  <si>
    <t>P/100</t>
  </si>
  <si>
    <t xml:space="preserve"> RACINE(μW/m2*1000000*377)/1000000</t>
  </si>
  <si>
    <r>
      <t xml:space="preserve">Choisissez votre niveau de référence : ici </t>
    </r>
    <r>
      <rPr>
        <b/>
        <u val="single"/>
        <sz val="10"/>
        <rFont val="Arial"/>
        <family val="2"/>
      </rPr>
      <t xml:space="preserve">1000 </t>
    </r>
    <r>
      <rPr>
        <b/>
        <sz val="10"/>
        <rFont val="Arial"/>
        <family val="2"/>
      </rPr>
      <t>μW/m2, soit 1mW/m2, soit 0,614 V/m (niveau très élevé)</t>
    </r>
  </si>
  <si>
    <t>Par exemple à 1GHz l’atténuation est de 40dB soit 99,99%, et la partie passante est donc de 0,01% du niveau d'exposition initial</t>
  </si>
  <si>
    <t>Si le niveau d’exposition initial est de 1000 μW/m2 (0,614 V/m) , le niveau derrière la protection sera de 0,1 μW/m2 (0,006 V/m) soit 10 000 fois moins</t>
  </si>
  <si>
    <t>Si le champ électrique initial est de 0,614 V/m (soit 1000 μW/m2) , le niveau derrière la protection sera de 0,006 V/m, soit 100 fois moins</t>
  </si>
  <si>
    <t>Si la puissance du signal est divisée par 10^2 = 100, cela correspond à une atténuation de 20 dB</t>
  </si>
  <si>
    <t>Exemple de matériaux</t>
  </si>
  <si>
    <t xml:space="preserve">Matériau utilisé </t>
  </si>
  <si>
    <t xml:space="preserve"> Topas </t>
  </si>
  <si>
    <t xml:space="preserve">Swiss-Shield Naturel </t>
  </si>
  <si>
    <t xml:space="preserve">Aaronia Shield </t>
  </si>
  <si>
    <t xml:space="preserve">Aaronia Shield vieilli </t>
  </si>
  <si>
    <t xml:space="preserve">Moustiquaire </t>
  </si>
  <si>
    <t xml:space="preserve">Couverture de survie Or/Ag </t>
  </si>
  <si>
    <t xml:space="preserve">Film fenêtre EsNord </t>
  </si>
  <si>
    <t xml:space="preserve">Peinture Yshield HSF54 </t>
  </si>
  <si>
    <t xml:space="preserve">références : </t>
  </si>
  <si>
    <t>http://www.electrosmog.info/IMG/pdf/Protections-HF.pdf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</si>
</sst>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#,##0.00"/>
    <numFmt numFmtId="167" formatCode="0.0000"/>
    <numFmt numFmtId="168" formatCode="#,##0.000"/>
    <numFmt numFmtId="169" formatCode="0.0"/>
    <numFmt numFmtId="170" formatCode="0.00"/>
    <numFmt numFmtId="171" formatCode="0.000000"/>
    <numFmt numFmtId="172" formatCode="#,##0"/>
  </numFmts>
  <fonts count="10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color indexed="12"/>
      <name val="Arial"/>
      <family val="2"/>
    </font>
    <font>
      <b/>
      <i/>
      <sz val="8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1" fillId="0" borderId="0" xfId="0" applyFont="1" applyAlignment="1">
      <alignment/>
    </xf>
    <xf numFmtId="164" fontId="2" fillId="0" borderId="0" xfId="0" applyFont="1" applyAlignment="1">
      <alignment wrapText="1"/>
    </xf>
    <xf numFmtId="164" fontId="1" fillId="0" borderId="0" xfId="0" applyFont="1" applyAlignment="1">
      <alignment horizontal="center"/>
    </xf>
    <xf numFmtId="164" fontId="2" fillId="2" borderId="0" xfId="0" applyFont="1" applyFill="1" applyAlignment="1">
      <alignment horizontal="left"/>
    </xf>
    <xf numFmtId="164" fontId="1" fillId="2" borderId="0" xfId="0" applyFont="1" applyFill="1" applyAlignment="1">
      <alignment horizontal="center"/>
    </xf>
    <xf numFmtId="164" fontId="2" fillId="3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1" fillId="3" borderId="4" xfId="0" applyFont="1" applyFill="1" applyBorder="1" applyAlignment="1">
      <alignment horizontal="center"/>
    </xf>
    <xf numFmtId="164" fontId="1" fillId="0" borderId="4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7" fontId="1" fillId="0" borderId="5" xfId="0" applyNumberFormat="1" applyFont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165" fontId="1" fillId="4" borderId="0" xfId="0" applyNumberFormat="1" applyFont="1" applyFill="1" applyAlignment="1">
      <alignment horizontal="center"/>
    </xf>
    <xf numFmtId="166" fontId="1" fillId="4" borderId="0" xfId="0" applyNumberFormat="1" applyFont="1" applyFill="1" applyAlignment="1">
      <alignment horizontal="center"/>
    </xf>
    <xf numFmtId="167" fontId="1" fillId="4" borderId="5" xfId="0" applyNumberFormat="1" applyFont="1" applyFill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164" fontId="2" fillId="3" borderId="4" xfId="0" applyFont="1" applyFill="1" applyBorder="1" applyAlignment="1">
      <alignment horizontal="center"/>
    </xf>
    <xf numFmtId="169" fontId="1" fillId="4" borderId="4" xfId="0" applyNumberFormat="1" applyFont="1" applyFill="1" applyBorder="1" applyAlignment="1">
      <alignment horizontal="center"/>
    </xf>
    <xf numFmtId="168" fontId="1" fillId="4" borderId="0" xfId="0" applyNumberFormat="1" applyFont="1" applyFill="1" applyAlignment="1">
      <alignment horizontal="center"/>
    </xf>
    <xf numFmtId="166" fontId="1" fillId="4" borderId="4" xfId="0" applyNumberFormat="1" applyFont="1" applyFill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70" fontId="1" fillId="0" borderId="4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71" fontId="1" fillId="0" borderId="0" xfId="0" applyNumberFormat="1" applyFont="1" applyAlignment="1">
      <alignment horizontal="center"/>
    </xf>
    <xf numFmtId="167" fontId="1" fillId="0" borderId="4" xfId="0" applyNumberFormat="1" applyFont="1" applyBorder="1" applyAlignment="1">
      <alignment horizontal="center"/>
    </xf>
    <xf numFmtId="164" fontId="2" fillId="5" borderId="4" xfId="0" applyFont="1" applyFill="1" applyBorder="1" applyAlignment="1">
      <alignment horizontal="center"/>
    </xf>
    <xf numFmtId="164" fontId="1" fillId="5" borderId="4" xfId="0" applyFont="1" applyFill="1" applyBorder="1" applyAlignment="1">
      <alignment horizontal="center"/>
    </xf>
    <xf numFmtId="167" fontId="2" fillId="5" borderId="0" xfId="0" applyNumberFormat="1" applyFont="1" applyFill="1" applyAlignment="1">
      <alignment horizontal="center"/>
    </xf>
    <xf numFmtId="165" fontId="2" fillId="5" borderId="0" xfId="0" applyNumberFormat="1" applyFont="1" applyFill="1" applyAlignment="1">
      <alignment horizontal="center"/>
    </xf>
    <xf numFmtId="171" fontId="2" fillId="5" borderId="0" xfId="0" applyNumberFormat="1" applyFont="1" applyFill="1" applyAlignment="1">
      <alignment horizontal="center"/>
    </xf>
    <xf numFmtId="167" fontId="2" fillId="5" borderId="4" xfId="0" applyNumberFormat="1" applyFont="1" applyFill="1" applyBorder="1" applyAlignment="1">
      <alignment horizontal="center"/>
    </xf>
    <xf numFmtId="167" fontId="2" fillId="5" borderId="5" xfId="0" applyNumberFormat="1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5" fontId="2" fillId="5" borderId="6" xfId="0" applyNumberFormat="1" applyFont="1" applyFill="1" applyBorder="1" applyAlignment="1">
      <alignment horizontal="center"/>
    </xf>
    <xf numFmtId="167" fontId="2" fillId="6" borderId="3" xfId="0" applyNumberFormat="1" applyFont="1" applyFill="1" applyBorder="1" applyAlignment="1">
      <alignment horizontal="center"/>
    </xf>
    <xf numFmtId="164" fontId="2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5" fillId="0" borderId="7" xfId="0" applyFont="1" applyFill="1" applyBorder="1" applyAlignment="1">
      <alignment horizontal="center"/>
    </xf>
    <xf numFmtId="164" fontId="5" fillId="6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1" fillId="6" borderId="5" xfId="0" applyFont="1" applyFill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10" xfId="0" applyFont="1" applyFill="1" applyBorder="1" applyAlignment="1">
      <alignment horizontal="center"/>
    </xf>
    <xf numFmtId="164" fontId="1" fillId="6" borderId="11" xfId="0" applyFont="1" applyFill="1" applyBorder="1" applyAlignment="1">
      <alignment horizontal="center"/>
    </xf>
    <xf numFmtId="164" fontId="1" fillId="0" borderId="0" xfId="0" applyFont="1" applyAlignment="1">
      <alignment horizontal="left"/>
    </xf>
    <xf numFmtId="165" fontId="2" fillId="4" borderId="0" xfId="0" applyNumberFormat="1" applyFont="1" applyFill="1" applyAlignment="1">
      <alignment horizontal="center"/>
    </xf>
    <xf numFmtId="165" fontId="1" fillId="5" borderId="0" xfId="0" applyNumberFormat="1" applyFont="1" applyFill="1" applyAlignment="1">
      <alignment horizontal="center"/>
    </xf>
    <xf numFmtId="164" fontId="7" fillId="6" borderId="0" xfId="0" applyFont="1" applyFill="1" applyAlignment="1">
      <alignment horizontal="left"/>
    </xf>
    <xf numFmtId="164" fontId="0" fillId="6" borderId="0" xfId="0" applyFont="1" applyFill="1" applyAlignment="1">
      <alignment horizontal="center"/>
    </xf>
    <xf numFmtId="164" fontId="2" fillId="5" borderId="0" xfId="0" applyFont="1" applyFill="1" applyAlignment="1">
      <alignment horizontal="left"/>
    </xf>
    <xf numFmtId="164" fontId="2" fillId="5" borderId="0" xfId="0" applyFont="1" applyFill="1" applyAlignment="1">
      <alignment horizontal="center"/>
    </xf>
    <xf numFmtId="164" fontId="2" fillId="5" borderId="0" xfId="0" applyFont="1" applyFill="1" applyAlignment="1">
      <alignment/>
    </xf>
    <xf numFmtId="164" fontId="2" fillId="5" borderId="0" xfId="0" applyFont="1" applyFill="1" applyAlignment="1">
      <alignment horizontal="left"/>
    </xf>
    <xf numFmtId="164" fontId="2" fillId="5" borderId="0" xfId="0" applyFont="1" applyFill="1" applyAlignment="1">
      <alignment horizontal="center"/>
    </xf>
    <xf numFmtId="164" fontId="2" fillId="5" borderId="0" xfId="0" applyFont="1" applyFill="1" applyAlignment="1">
      <alignment/>
    </xf>
    <xf numFmtId="164" fontId="2" fillId="0" borderId="1" xfId="0" applyFont="1" applyBorder="1" applyAlignment="1">
      <alignment/>
    </xf>
    <xf numFmtId="164" fontId="2" fillId="3" borderId="2" xfId="0" applyFont="1" applyFill="1" applyBorder="1" applyAlignment="1">
      <alignment horizontal="center"/>
    </xf>
    <xf numFmtId="164" fontId="1" fillId="0" borderId="4" xfId="0" applyFont="1" applyBorder="1" applyAlignment="1">
      <alignment/>
    </xf>
    <xf numFmtId="165" fontId="1" fillId="3" borderId="0" xfId="0" applyNumberFormat="1" applyFont="1" applyFill="1" applyAlignment="1">
      <alignment horizontal="center"/>
    </xf>
    <xf numFmtId="164" fontId="1" fillId="5" borderId="4" xfId="0" applyFont="1" applyFill="1" applyBorder="1" applyAlignment="1">
      <alignment/>
    </xf>
    <xf numFmtId="169" fontId="1" fillId="5" borderId="0" xfId="0" applyNumberFormat="1" applyFont="1" applyFill="1" applyAlignment="1">
      <alignment horizontal="center"/>
    </xf>
    <xf numFmtId="166" fontId="1" fillId="5" borderId="0" xfId="0" applyNumberFormat="1" applyFont="1" applyFill="1" applyAlignment="1">
      <alignment horizontal="center"/>
    </xf>
    <xf numFmtId="165" fontId="1" fillId="5" borderId="4" xfId="0" applyNumberFormat="1" applyFont="1" applyFill="1" applyBorder="1" applyAlignment="1">
      <alignment horizontal="center"/>
    </xf>
    <xf numFmtId="167" fontId="1" fillId="5" borderId="5" xfId="0" applyNumberFormat="1" applyFont="1" applyFill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168" fontId="1" fillId="5" borderId="0" xfId="0" applyNumberFormat="1" applyFont="1" applyFill="1" applyAlignment="1">
      <alignment horizontal="center"/>
    </xf>
    <xf numFmtId="170" fontId="1" fillId="5" borderId="0" xfId="0" applyNumberFormat="1" applyFont="1" applyFill="1" applyAlignment="1">
      <alignment horizontal="center"/>
    </xf>
    <xf numFmtId="172" fontId="1" fillId="4" borderId="0" xfId="0" applyNumberFormat="1" applyFont="1" applyFill="1" applyAlignment="1">
      <alignment horizontal="center"/>
    </xf>
    <xf numFmtId="164" fontId="0" fillId="0" borderId="4" xfId="0" applyBorder="1" applyAlignment="1">
      <alignment/>
    </xf>
    <xf numFmtId="164" fontId="2" fillId="6" borderId="6" xfId="0" applyFont="1" applyFill="1" applyBorder="1" applyAlignment="1">
      <alignment horizontal="center"/>
    </xf>
    <xf numFmtId="167" fontId="2" fillId="7" borderId="3" xfId="0" applyNumberFormat="1" applyFont="1" applyFill="1" applyBorder="1" applyAlignment="1">
      <alignment horizontal="center"/>
    </xf>
    <xf numFmtId="164" fontId="9" fillId="0" borderId="5" xfId="0" applyFont="1" applyBorder="1" applyAlignment="1">
      <alignment horizontal="left"/>
    </xf>
    <xf numFmtId="164" fontId="1" fillId="6" borderId="7" xfId="0" applyFont="1" applyFill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1" fillId="6" borderId="10" xfId="0" applyFont="1" applyFill="1" applyBorder="1" applyAlignment="1">
      <alignment horizontal="center"/>
    </xf>
    <xf numFmtId="164" fontId="1" fillId="0" borderId="11" xfId="0" applyFont="1" applyBorder="1" applyAlignment="1">
      <alignment/>
    </xf>
    <xf numFmtId="164" fontId="4" fillId="0" borderId="0" xfId="0" applyFont="1" applyAlignment="1">
      <alignment horizontal="left"/>
    </xf>
    <xf numFmtId="167" fontId="2" fillId="5" borderId="3" xfId="0" applyNumberFormat="1" applyFont="1" applyFill="1" applyBorder="1" applyAlignment="1">
      <alignment horizontal="center"/>
    </xf>
    <xf numFmtId="164" fontId="9" fillId="0" borderId="5" xfId="0" applyFont="1" applyBorder="1" applyAlignment="1">
      <alignment horizontal="center"/>
    </xf>
    <xf numFmtId="164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33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257175</xdr:colOff>
      <xdr:row>41</xdr:row>
      <xdr:rowOff>66675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6391275" cy="6705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ctrosmog.info/IMG/pdf/Protections-HF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ctrosmog.info/IMG/pdf/Protections-HF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7"/>
  <sheetViews>
    <sheetView zoomScale="102" zoomScaleNormal="102" workbookViewId="0" topLeftCell="A1">
      <selection activeCell="A6" sqref="A6"/>
    </sheetView>
  </sheetViews>
  <sheetFormatPr defaultColWidth="12.57421875" defaultRowHeight="12.75"/>
  <cols>
    <col min="1" max="1" width="128.00390625" style="1" customWidth="1"/>
    <col min="2" max="16384" width="11.57421875" style="2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6" ht="12.75">
      <c r="A6"/>
    </row>
    <row r="7" ht="12.75">
      <c r="A7" s="1" t="s">
        <v>5</v>
      </c>
    </row>
    <row r="8" ht="12.75">
      <c r="A8" s="1" t="s">
        <v>6</v>
      </c>
    </row>
    <row r="9" ht="12.75">
      <c r="A9" s="1" t="s">
        <v>7</v>
      </c>
    </row>
    <row r="10" ht="12.75">
      <c r="A10" s="1" t="s">
        <v>8</v>
      </c>
    </row>
    <row r="11" ht="12.75">
      <c r="A11" s="1" t="s">
        <v>9</v>
      </c>
    </row>
    <row r="12" ht="12.75">
      <c r="A12" s="1" t="s">
        <v>10</v>
      </c>
    </row>
    <row r="14" ht="12.75">
      <c r="A14" s="1" t="s">
        <v>11</v>
      </c>
    </row>
    <row r="16" ht="12.75">
      <c r="A16" s="1" t="s">
        <v>12</v>
      </c>
    </row>
    <row r="17" ht="12.75">
      <c r="A17" s="1" t="s">
        <v>13</v>
      </c>
    </row>
    <row r="18" ht="12.75">
      <c r="A18" s="1" t="s">
        <v>14</v>
      </c>
    </row>
    <row r="19" ht="12.75">
      <c r="A19" s="1" t="s">
        <v>15</v>
      </c>
    </row>
    <row r="20" ht="12.75">
      <c r="A20" s="1" t="s">
        <v>16</v>
      </c>
    </row>
    <row r="21" ht="12.75">
      <c r="A21" s="1" t="s">
        <v>17</v>
      </c>
    </row>
    <row r="22" ht="12.75">
      <c r="A22" s="3" t="s">
        <v>18</v>
      </c>
    </row>
    <row r="24" ht="12.75">
      <c r="A24" s="1" t="s">
        <v>19</v>
      </c>
    </row>
    <row r="25" ht="12.75">
      <c r="A25" s="1" t="s">
        <v>13</v>
      </c>
    </row>
    <row r="26" ht="12.75">
      <c r="A26" s="1" t="s">
        <v>20</v>
      </c>
    </row>
    <row r="27" ht="12.75">
      <c r="A27" s="1" t="s">
        <v>21</v>
      </c>
    </row>
    <row r="28" ht="12.75">
      <c r="A28" s="1" t="s">
        <v>22</v>
      </c>
    </row>
    <row r="29" ht="12.75">
      <c r="A29" s="1" t="s">
        <v>23</v>
      </c>
    </row>
    <row r="30" ht="12.75">
      <c r="A30" s="1" t="s">
        <v>24</v>
      </c>
    </row>
    <row r="31" ht="12.75">
      <c r="A31" s="3" t="s">
        <v>25</v>
      </c>
    </row>
    <row r="33" ht="12.75">
      <c r="A33" s="1" t="s">
        <v>26</v>
      </c>
    </row>
    <row r="34" ht="12.75">
      <c r="A34" s="1" t="s">
        <v>27</v>
      </c>
    </row>
    <row r="35" ht="12.75">
      <c r="A35" s="1" t="s">
        <v>15</v>
      </c>
    </row>
    <row r="36" ht="12.75">
      <c r="A36" s="1" t="s">
        <v>28</v>
      </c>
    </row>
    <row r="37" ht="12.75">
      <c r="A37" s="1" t="s">
        <v>29</v>
      </c>
    </row>
    <row r="38" ht="12.75">
      <c r="A38" s="1" t="s">
        <v>24</v>
      </c>
    </row>
    <row r="39" ht="12.75">
      <c r="A39" s="3" t="s">
        <v>30</v>
      </c>
    </row>
    <row r="41" ht="12.75">
      <c r="A41" s="1" t="s">
        <v>31</v>
      </c>
    </row>
    <row r="42" ht="12.75">
      <c r="A42" s="1" t="s">
        <v>27</v>
      </c>
    </row>
    <row r="43" ht="12.75">
      <c r="A43" s="1" t="s">
        <v>15</v>
      </c>
    </row>
    <row r="44" ht="12.75">
      <c r="A44" s="1" t="s">
        <v>32</v>
      </c>
    </row>
    <row r="45" ht="12.75">
      <c r="A45" s="1" t="s">
        <v>33</v>
      </c>
    </row>
    <row r="46" ht="12.75">
      <c r="A46" s="1" t="s">
        <v>34</v>
      </c>
    </row>
    <row r="47" ht="12.75">
      <c r="A47" s="3" t="s">
        <v>35</v>
      </c>
    </row>
    <row r="48" ht="12.75">
      <c r="A48" s="3" t="s">
        <v>36</v>
      </c>
    </row>
    <row r="51" ht="12.75">
      <c r="A51" s="3" t="s">
        <v>37</v>
      </c>
    </row>
    <row r="52" ht="12.75">
      <c r="A52" s="1" t="s">
        <v>38</v>
      </c>
    </row>
    <row r="53" ht="12.75">
      <c r="A53" s="1" t="s">
        <v>39</v>
      </c>
    </row>
    <row r="54" ht="12.75">
      <c r="A54" s="1" t="s">
        <v>40</v>
      </c>
    </row>
    <row r="55" ht="12.75">
      <c r="A55" s="1" t="s">
        <v>41</v>
      </c>
    </row>
    <row r="58" ht="12.75">
      <c r="A58" s="3" t="s">
        <v>42</v>
      </c>
    </row>
    <row r="59" ht="12.75">
      <c r="A59" s="1" t="s">
        <v>43</v>
      </c>
    </row>
    <row r="60" ht="12.75">
      <c r="A60" s="1" t="s">
        <v>44</v>
      </c>
    </row>
    <row r="61" ht="12.75">
      <c r="A61" s="1" t="s">
        <v>45</v>
      </c>
    </row>
    <row r="62" ht="12.75">
      <c r="A62" s="1" t="s">
        <v>46</v>
      </c>
    </row>
    <row r="63" ht="12.75">
      <c r="A63" s="1" t="s">
        <v>47</v>
      </c>
    </row>
    <row r="64" ht="12.75">
      <c r="A64" s="1" t="s">
        <v>48</v>
      </c>
    </row>
    <row r="65" ht="12.75">
      <c r="A65" s="1" t="s">
        <v>49</v>
      </c>
    </row>
    <row r="66" ht="12.75">
      <c r="A66" s="1" t="s">
        <v>50</v>
      </c>
    </row>
    <row r="67" ht="12.75">
      <c r="A67" s="1" t="s">
        <v>51</v>
      </c>
    </row>
  </sheetData>
  <sheetProtection selectLockedCells="1" selectUnlockedCells="1"/>
  <printOptions/>
  <pageMargins left="0.39375" right="0.39375" top="0.6590277777777778" bottom="0.6590277777777778" header="0.39375" footer="0.39375"/>
  <pageSetup horizontalDpi="300" verticalDpi="300" orientation="portrait" paperSize="9" scale="80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tabSelected="1" zoomScale="102" zoomScaleNormal="102" workbookViewId="0" topLeftCell="A1">
      <selection activeCell="F20" sqref="F20"/>
    </sheetView>
  </sheetViews>
  <sheetFormatPr defaultColWidth="12.57421875" defaultRowHeight="12.75"/>
  <cols>
    <col min="1" max="1" width="19.8515625" style="4" customWidth="1"/>
    <col min="2" max="2" width="17.7109375" style="4" customWidth="1"/>
    <col min="3" max="3" width="13.57421875" style="4" customWidth="1"/>
    <col min="4" max="4" width="12.57421875" style="2" customWidth="1"/>
    <col min="5" max="5" width="15.8515625" style="4" customWidth="1"/>
    <col min="6" max="6" width="19.28125" style="4" customWidth="1"/>
    <col min="7" max="7" width="20.7109375" style="2" customWidth="1"/>
    <col min="8" max="8" width="20.8515625" style="2" customWidth="1"/>
    <col min="9" max="9" width="23.140625" style="2" customWidth="1"/>
    <col min="10" max="10" width="28.57421875" style="2" customWidth="1"/>
    <col min="11" max="11" width="8.28125" style="2" customWidth="1"/>
    <col min="12" max="12" width="6.57421875" style="2" customWidth="1"/>
    <col min="13" max="16384" width="11.57421875" style="2" customWidth="1"/>
  </cols>
  <sheetData>
    <row r="1" spans="1:256" ht="12.75">
      <c r="A1" s="5" t="s">
        <v>52</v>
      </c>
      <c r="B1" s="6"/>
      <c r="C1" s="6"/>
      <c r="D1" s="6"/>
      <c r="E1" s="6"/>
      <c r="F1" s="6"/>
      <c r="G1" s="6"/>
      <c r="H1" s="4"/>
      <c r="I1" s="4"/>
      <c r="IT1"/>
      <c r="IU1"/>
      <c r="IV1"/>
    </row>
    <row r="2" spans="1:256" ht="12.75">
      <c r="A2" s="7" t="s">
        <v>53</v>
      </c>
      <c r="B2" s="8" t="s">
        <v>54</v>
      </c>
      <c r="C2" s="9" t="s">
        <v>55</v>
      </c>
      <c r="D2" s="9" t="s">
        <v>56</v>
      </c>
      <c r="E2" s="9" t="s">
        <v>57</v>
      </c>
      <c r="F2" s="8" t="s">
        <v>58</v>
      </c>
      <c r="G2" s="10" t="s">
        <v>59</v>
      </c>
      <c r="H2" s="4"/>
      <c r="I2" s="4"/>
      <c r="IT2"/>
      <c r="IU2"/>
      <c r="IV2"/>
    </row>
    <row r="3" spans="1:256" ht="12.75">
      <c r="A3" s="11">
        <v>0</v>
      </c>
      <c r="B3" s="12">
        <f>100*(1-1/(10^(A3/10)))</f>
        <v>0</v>
      </c>
      <c r="C3" s="13">
        <f>100/10^(A3/10)</f>
        <v>100</v>
      </c>
      <c r="D3" s="13">
        <f>10^(A3/10)</f>
        <v>1</v>
      </c>
      <c r="E3" s="14">
        <f>1/D3</f>
        <v>1</v>
      </c>
      <c r="F3" s="15">
        <f>F$16*$E3</f>
        <v>106.10079575596816</v>
      </c>
      <c r="G3" s="16">
        <f>SQRT(F3*1000000*377)/1000000</f>
        <v>0.2</v>
      </c>
      <c r="H3" s="13"/>
      <c r="I3" s="13"/>
      <c r="IT3"/>
      <c r="IU3"/>
      <c r="IV3"/>
    </row>
    <row r="4" spans="1:256" ht="12.75">
      <c r="A4" s="11">
        <v>3</v>
      </c>
      <c r="B4" s="17">
        <f>100*(1-1/(10^(A4/10)))</f>
        <v>49.88127663727276</v>
      </c>
      <c r="C4" s="18">
        <f>100/10^(A4/10)</f>
        <v>50.11872336272723</v>
      </c>
      <c r="D4" s="18">
        <f>10^(A4/10)</f>
        <v>1.9952623149688795</v>
      </c>
      <c r="E4" s="19">
        <f>1/D4</f>
        <v>0.5011872336272724</v>
      </c>
      <c r="F4" s="17">
        <f>F$16*$E4</f>
        <v>53.176364310585924</v>
      </c>
      <c r="G4" s="20">
        <f>SQRT(F4*1000000*377)/1000000</f>
        <v>0.14158915687682758</v>
      </c>
      <c r="H4" s="13"/>
      <c r="I4" s="13"/>
      <c r="IT4"/>
      <c r="IU4"/>
      <c r="IV4"/>
    </row>
    <row r="5" spans="1:256" ht="12.75">
      <c r="A5" s="11">
        <v>6</v>
      </c>
      <c r="B5" s="15">
        <f>100*(1-1/(10^(A5/10)))</f>
        <v>74.8811356849042</v>
      </c>
      <c r="C5" s="13">
        <f>100/10^(A5/10)</f>
        <v>25.118864315095802</v>
      </c>
      <c r="D5" s="13">
        <f>10^(A5/10)</f>
        <v>3.9810717055349722</v>
      </c>
      <c r="E5" s="14">
        <f>1/D5</f>
        <v>0.251188643150958</v>
      </c>
      <c r="F5" s="15">
        <f>F$16*$E5</f>
        <v>26.651314923178568</v>
      </c>
      <c r="G5" s="16">
        <f>SQRT(F5*1000000*377)/1000000</f>
        <v>0.10023744672545445</v>
      </c>
      <c r="H5" s="13"/>
      <c r="I5" s="13"/>
      <c r="IT5"/>
      <c r="IU5"/>
      <c r="IV5"/>
    </row>
    <row r="6" spans="1:256" ht="12.75">
      <c r="A6" s="11">
        <v>10</v>
      </c>
      <c r="B6" s="15">
        <f>100*(1-1/(10^(A6/10)))</f>
        <v>90</v>
      </c>
      <c r="C6" s="13">
        <f>100/10^(A6/10)</f>
        <v>10</v>
      </c>
      <c r="D6" s="13">
        <f>10^(A6/10)</f>
        <v>10</v>
      </c>
      <c r="E6" s="14">
        <f>1/D6</f>
        <v>0.1</v>
      </c>
      <c r="F6" s="15">
        <f>F$16*$E6</f>
        <v>10.610079575596817</v>
      </c>
      <c r="G6" s="16">
        <f>SQRT(F6*1000000*377)/1000000</f>
        <v>0.06324555320336758</v>
      </c>
      <c r="H6" s="13"/>
      <c r="I6" s="13"/>
      <c r="IT6"/>
      <c r="IU6"/>
      <c r="IV6"/>
    </row>
    <row r="7" spans="1:256" ht="12.75">
      <c r="A7" s="11">
        <v>13</v>
      </c>
      <c r="B7" s="15">
        <f>100*(1-1/(10^(A7/10)))</f>
        <v>94.98812766372727</v>
      </c>
      <c r="C7" s="13">
        <f>100/10^(A7/10)</f>
        <v>5.011872336272723</v>
      </c>
      <c r="D7" s="13">
        <f>10^(A7/10)</f>
        <v>19.952623149688797</v>
      </c>
      <c r="E7" s="21">
        <f>1/D7</f>
        <v>0.05011872336272723</v>
      </c>
      <c r="F7" s="15">
        <f>F$16*$E7</f>
        <v>5.317636431058592</v>
      </c>
      <c r="G7" s="16">
        <f>SQRT(F7*1000000*377)/1000000</f>
        <v>0.04477442277136679</v>
      </c>
      <c r="H7" s="13"/>
      <c r="I7" s="13"/>
      <c r="IT7"/>
      <c r="IU7"/>
      <c r="IV7"/>
    </row>
    <row r="8" spans="1:256" ht="12.75">
      <c r="A8" s="11">
        <v>16</v>
      </c>
      <c r="B8" s="22">
        <f>100*(1-1/(10^(A8/10)))</f>
        <v>97.48811356849042</v>
      </c>
      <c r="C8" s="23">
        <f>100/10^(A8/10)</f>
        <v>2.5118864315095797</v>
      </c>
      <c r="D8" s="13">
        <f>10^(A8/10)</f>
        <v>39.810717055349734</v>
      </c>
      <c r="E8" s="21">
        <f>1/D8</f>
        <v>0.025118864315095794</v>
      </c>
      <c r="F8" s="22">
        <f>F$16*$E8</f>
        <v>2.665131492317856</v>
      </c>
      <c r="G8" s="16">
        <f>SQRT(F8*1000000*377)/1000000</f>
        <v>0.03169786384922226</v>
      </c>
      <c r="H8" s="13"/>
      <c r="I8" s="13"/>
      <c r="IT8"/>
      <c r="IU8"/>
      <c r="IV8"/>
    </row>
    <row r="9" spans="1:256" ht="12.75">
      <c r="A9" s="24">
        <v>20</v>
      </c>
      <c r="B9" s="25">
        <f>100*(1-1/(10^(A9/10)))</f>
        <v>99</v>
      </c>
      <c r="C9" s="19">
        <f>100/10^(A9/10)</f>
        <v>1</v>
      </c>
      <c r="D9" s="18">
        <f>10^(A9/10)</f>
        <v>100</v>
      </c>
      <c r="E9" s="26">
        <f>1/D9</f>
        <v>0.01</v>
      </c>
      <c r="F9" s="27">
        <f>F$16*$E9</f>
        <v>1.0610079575596816</v>
      </c>
      <c r="G9" s="20">
        <f>SQRT(F9*1000000*377)/1000000</f>
        <v>0.02</v>
      </c>
      <c r="H9" s="13"/>
      <c r="I9" s="13"/>
      <c r="IT9"/>
      <c r="IU9"/>
      <c r="IV9"/>
    </row>
    <row r="10" spans="1:256" ht="12.75">
      <c r="A10" s="11">
        <v>23</v>
      </c>
      <c r="B10" s="22">
        <f>100*(1-1/(10^(A10/10)))</f>
        <v>99.49881276637272</v>
      </c>
      <c r="C10" s="14">
        <f>100/10^(A10/10)</f>
        <v>0.5011872336272725</v>
      </c>
      <c r="D10" s="13">
        <f>10^(A10/10)</f>
        <v>199.52623149688787</v>
      </c>
      <c r="E10" s="21">
        <f>1/D10</f>
        <v>0.005011872336272725</v>
      </c>
      <c r="F10" s="28">
        <f>F$16*$E10</f>
        <v>0.5317636431058593</v>
      </c>
      <c r="G10" s="16">
        <f>SQRT(F10*1000000*377)/1000000</f>
        <v>0.01415891568768276</v>
      </c>
      <c r="H10" s="13"/>
      <c r="I10" s="13"/>
      <c r="IT10"/>
      <c r="IU10"/>
      <c r="IV10"/>
    </row>
    <row r="11" spans="1:256" ht="12.75">
      <c r="A11" s="11">
        <v>26</v>
      </c>
      <c r="B11" s="29">
        <f>100*(1-1/(10^(A11/10)))</f>
        <v>99.74881135684905</v>
      </c>
      <c r="C11" s="14">
        <f>100/10^(A11/10)</f>
        <v>0.25118864315095796</v>
      </c>
      <c r="D11" s="13">
        <f>10^(A11/10)</f>
        <v>398.1071705534973</v>
      </c>
      <c r="E11" s="21">
        <f>1/D11</f>
        <v>0.0025118864315095794</v>
      </c>
      <c r="F11" s="28">
        <f>F$16*$E11</f>
        <v>0.2665131492317856</v>
      </c>
      <c r="G11" s="16">
        <f>SQRT(F11*1000000*377)/1000000</f>
        <v>0.010023744672545444</v>
      </c>
      <c r="H11" s="13"/>
      <c r="I11" s="13"/>
      <c r="IT11"/>
      <c r="IU11"/>
      <c r="IV11"/>
    </row>
    <row r="12" spans="1:256" ht="12.75">
      <c r="A12" s="11">
        <v>30</v>
      </c>
      <c r="B12" s="12">
        <f>100*(1-1/(10^(A12/10)))</f>
        <v>99.9</v>
      </c>
      <c r="C12" s="30">
        <f>100/10^(A12/10)</f>
        <v>0.1</v>
      </c>
      <c r="D12" s="13">
        <f>10^(A12/10)</f>
        <v>1000</v>
      </c>
      <c r="E12" s="31">
        <f>1/D12</f>
        <v>0.001</v>
      </c>
      <c r="F12" s="32">
        <f>F$16*$E12</f>
        <v>0.10610079575596816</v>
      </c>
      <c r="G12" s="16">
        <f>SQRT(F12*1000000*377)/1000000</f>
        <v>0.006324555320336759</v>
      </c>
      <c r="H12" s="13"/>
      <c r="I12" s="13"/>
      <c r="IT12"/>
      <c r="IU12"/>
      <c r="IV12"/>
    </row>
    <row r="13" spans="1:256" ht="12.75">
      <c r="A13" s="33">
        <v>40</v>
      </c>
      <c r="B13" s="34">
        <f>100*(1-1/(10^(A13/10)))</f>
        <v>99.99</v>
      </c>
      <c r="C13" s="35">
        <f>100/10^(A13/10)</f>
        <v>0.01</v>
      </c>
      <c r="D13" s="36">
        <f>10^(A13/10)</f>
        <v>10000</v>
      </c>
      <c r="E13" s="37">
        <f>1/D13</f>
        <v>0.0001</v>
      </c>
      <c r="F13" s="38">
        <f>F$16*$E13</f>
        <v>0.010610079575596816</v>
      </c>
      <c r="G13" s="39">
        <f>SQRT(F13*1000000*377)/1000000</f>
        <v>0.0019999999999999996</v>
      </c>
      <c r="H13" s="13"/>
      <c r="I13" s="13"/>
      <c r="IT13"/>
      <c r="IU13"/>
      <c r="IV13"/>
    </row>
    <row r="14" spans="1:256" ht="12.75">
      <c r="A14" s="11">
        <v>50</v>
      </c>
      <c r="B14" s="12">
        <f>100*(1-1/(10^(A14/10)))</f>
        <v>99.99900000000001</v>
      </c>
      <c r="C14" s="30">
        <f>100/10^(A14/10)</f>
        <v>0.001</v>
      </c>
      <c r="D14" s="13">
        <f>10^(A14/10)</f>
        <v>100000</v>
      </c>
      <c r="E14" s="31">
        <f>1/D14</f>
        <v>1E-05</v>
      </c>
      <c r="F14" s="32">
        <f>F$16*$E14</f>
        <v>0.0010610079575596818</v>
      </c>
      <c r="G14" s="16">
        <f>SQRT(F14*1000000*377)/1000000</f>
        <v>0.0006324555320336759</v>
      </c>
      <c r="H14" s="30"/>
      <c r="I14" s="30"/>
      <c r="IT14"/>
      <c r="IU14"/>
      <c r="IV14"/>
    </row>
    <row r="15" spans="1:256" ht="12.75">
      <c r="A15" s="11">
        <v>60</v>
      </c>
      <c r="B15" s="12">
        <f>100*(1-1/(10^(A15/10)))</f>
        <v>99.9999</v>
      </c>
      <c r="C15" s="30">
        <f>100/10^(A15/10)</f>
        <v>0.0001</v>
      </c>
      <c r="D15" s="13">
        <f>10^(A15/10)</f>
        <v>1000000</v>
      </c>
      <c r="E15" s="31">
        <f>1/D15</f>
        <v>1E-06</v>
      </c>
      <c r="F15" s="32">
        <f>F$16*$E15</f>
        <v>0.00010610079575596816</v>
      </c>
      <c r="G15" s="16">
        <f>SQRT(F15*1000000*377)/1000000</f>
        <v>0.0002</v>
      </c>
      <c r="H15" s="30"/>
      <c r="I15" s="30"/>
      <c r="IT15"/>
      <c r="IU15"/>
      <c r="IV15"/>
    </row>
    <row r="16" spans="1:256" ht="12.75">
      <c r="A16" s="40"/>
      <c r="B16" s="40"/>
      <c r="C16" s="41"/>
      <c r="D16" s="41"/>
      <c r="E16" s="41"/>
      <c r="F16" s="42">
        <f>(G16*100000)^2/10000/377</f>
        <v>106.10079575596816</v>
      </c>
      <c r="G16" s="43">
        <v>0.2</v>
      </c>
      <c r="H16" s="44"/>
      <c r="I16" s="44"/>
      <c r="IT16"/>
      <c r="IU16"/>
      <c r="IV16"/>
    </row>
    <row r="17" spans="1:256" ht="12.75">
      <c r="A17" s="12" t="s">
        <v>60</v>
      </c>
      <c r="B17" s="12" t="s">
        <v>61</v>
      </c>
      <c r="C17" s="45" t="s">
        <v>62</v>
      </c>
      <c r="D17" s="45" t="s">
        <v>63</v>
      </c>
      <c r="E17" s="45" t="s">
        <v>64</v>
      </c>
      <c r="F17" s="46" t="s">
        <v>65</v>
      </c>
      <c r="G17" s="47" t="s">
        <v>66</v>
      </c>
      <c r="H17" s="4"/>
      <c r="I17" s="4"/>
      <c r="IT17"/>
      <c r="IU17"/>
      <c r="IV17"/>
    </row>
    <row r="18" spans="1:256" ht="12.75">
      <c r="A18" s="12" t="s">
        <v>67</v>
      </c>
      <c r="B18" s="12"/>
      <c r="D18" s="4"/>
      <c r="F18" s="48" t="s">
        <v>68</v>
      </c>
      <c r="G18" s="49" t="s">
        <v>69</v>
      </c>
      <c r="H18" s="4"/>
      <c r="IT18"/>
      <c r="IU18"/>
      <c r="IV18"/>
    </row>
    <row r="19" spans="1:12" ht="12.75">
      <c r="A19" s="50"/>
      <c r="B19" s="50"/>
      <c r="C19" s="51"/>
      <c r="D19" s="51"/>
      <c r="E19" s="51"/>
      <c r="F19" s="52"/>
      <c r="G19" s="53"/>
      <c r="H19" s="4"/>
      <c r="I19" s="4"/>
      <c r="J19" s="44"/>
      <c r="K19" s="54"/>
      <c r="L19" s="4"/>
    </row>
    <row r="20" spans="4:11" ht="12.75">
      <c r="D20" s="4"/>
      <c r="G20" s="4"/>
      <c r="H20" s="4"/>
      <c r="I20" s="44"/>
      <c r="J20" s="54"/>
      <c r="K20" s="4"/>
    </row>
    <row r="21" spans="4:11" ht="12.75">
      <c r="D21" s="4"/>
      <c r="G21" s="4"/>
      <c r="H21" s="4"/>
      <c r="I21" s="44"/>
      <c r="J21" s="54"/>
      <c r="K21" s="4"/>
    </row>
    <row r="22" spans="1:11" ht="12.75">
      <c r="A22" s="5" t="s">
        <v>70</v>
      </c>
      <c r="B22" s="6"/>
      <c r="C22" s="6"/>
      <c r="D22" s="6"/>
      <c r="E22" s="6"/>
      <c r="F22" s="6"/>
      <c r="G22" s="6"/>
      <c r="H22" s="4"/>
      <c r="I22" s="44"/>
      <c r="J22" s="54"/>
      <c r="K22" s="4"/>
    </row>
    <row r="23" spans="1:256" ht="12.75">
      <c r="A23" s="7" t="s">
        <v>55</v>
      </c>
      <c r="B23" s="8" t="s">
        <v>54</v>
      </c>
      <c r="C23" s="9" t="s">
        <v>56</v>
      </c>
      <c r="D23" s="9" t="s">
        <v>57</v>
      </c>
      <c r="E23" s="9" t="s">
        <v>71</v>
      </c>
      <c r="F23" s="8" t="s">
        <v>58</v>
      </c>
      <c r="G23" s="10" t="s">
        <v>59</v>
      </c>
      <c r="H23" s="4"/>
      <c r="I23" s="4"/>
      <c r="IT23"/>
      <c r="IU23"/>
      <c r="IV23"/>
    </row>
    <row r="24" spans="1:256" ht="12.75">
      <c r="A24" s="11">
        <v>100</v>
      </c>
      <c r="B24" s="12">
        <f>100-A24</f>
        <v>0</v>
      </c>
      <c r="C24" s="13">
        <f>100/A24</f>
        <v>1</v>
      </c>
      <c r="D24" s="14">
        <f>1/C24</f>
        <v>1</v>
      </c>
      <c r="E24" s="13">
        <f>10*LOG(100/A24)</f>
        <v>0</v>
      </c>
      <c r="F24" s="15">
        <f>F$37*$D24</f>
        <v>999.9893899204244</v>
      </c>
      <c r="G24" s="16">
        <f>SQRT(F24*1000000*377)/1000000</f>
        <v>0.614</v>
      </c>
      <c r="H24" s="13"/>
      <c r="I24" s="13"/>
      <c r="IT24"/>
      <c r="IU24"/>
      <c r="IV24"/>
    </row>
    <row r="25" spans="1:256" ht="12.75">
      <c r="A25" s="11">
        <v>50</v>
      </c>
      <c r="B25" s="17">
        <f>100-A25</f>
        <v>50</v>
      </c>
      <c r="C25" s="18">
        <f>100/A25</f>
        <v>2</v>
      </c>
      <c r="D25" s="19">
        <f>1/C25</f>
        <v>0.5</v>
      </c>
      <c r="E25" s="18">
        <f>10*LOG(100/A25)</f>
        <v>3.0102999566398116</v>
      </c>
      <c r="F25" s="17">
        <f>F$37*$D25</f>
        <v>499.9946949602122</v>
      </c>
      <c r="G25" s="20">
        <f>SQRT(F25*1000000*377)/1000000</f>
        <v>0.4341635636485402</v>
      </c>
      <c r="H25" s="13"/>
      <c r="I25" s="13"/>
      <c r="IT25"/>
      <c r="IU25"/>
      <c r="IV25"/>
    </row>
    <row r="26" spans="1:256" ht="12.75">
      <c r="A26" s="11">
        <v>25</v>
      </c>
      <c r="B26" s="15">
        <f>100-A26</f>
        <v>75</v>
      </c>
      <c r="C26" s="13">
        <f>100/A26</f>
        <v>4</v>
      </c>
      <c r="D26" s="14">
        <f>1/C26</f>
        <v>0.25</v>
      </c>
      <c r="E26" s="13">
        <f>10*LOG(100/A26)</f>
        <v>6.020599913279623</v>
      </c>
      <c r="F26" s="15">
        <f>F$37*$D26</f>
        <v>249.9973474801061</v>
      </c>
      <c r="G26" s="16">
        <f>SQRT(F26*1000000*377)/1000000</f>
        <v>0.307</v>
      </c>
      <c r="H26" s="13"/>
      <c r="I26" s="13"/>
      <c r="IT26"/>
      <c r="IU26"/>
      <c r="IV26"/>
    </row>
    <row r="27" spans="1:256" ht="12.75">
      <c r="A27" s="11">
        <v>10</v>
      </c>
      <c r="B27" s="15">
        <f>100-A27</f>
        <v>90</v>
      </c>
      <c r="C27" s="13">
        <f>100/A27</f>
        <v>10</v>
      </c>
      <c r="D27" s="14">
        <f>1/C27</f>
        <v>0.1</v>
      </c>
      <c r="E27" s="13">
        <f>10*LOG(100/A27)</f>
        <v>10</v>
      </c>
      <c r="F27" s="15">
        <f>F$37*$D27</f>
        <v>99.99893899204244</v>
      </c>
      <c r="G27" s="16">
        <f>SQRT(F27*1000000*377)/1000000</f>
        <v>0.19416384833433847</v>
      </c>
      <c r="H27" s="13"/>
      <c r="I27" s="13"/>
      <c r="IT27"/>
      <c r="IU27"/>
      <c r="IV27"/>
    </row>
    <row r="28" spans="1:256" ht="12.75">
      <c r="A28" s="11">
        <v>5</v>
      </c>
      <c r="B28" s="15">
        <f>100-A28</f>
        <v>95</v>
      </c>
      <c r="C28" s="13">
        <f>100/A28</f>
        <v>20</v>
      </c>
      <c r="D28" s="21">
        <f>1/C28</f>
        <v>0.05</v>
      </c>
      <c r="E28" s="13">
        <f>10*LOG(100/A28)</f>
        <v>13.01029995663981</v>
      </c>
      <c r="F28" s="15">
        <f>F$37*$D28</f>
        <v>49.99946949602122</v>
      </c>
      <c r="G28" s="16">
        <f>SQRT(F28*1000000*377)/1000000</f>
        <v>0.1372945738184871</v>
      </c>
      <c r="H28" s="13"/>
      <c r="I28" s="13"/>
      <c r="IT28"/>
      <c r="IU28"/>
      <c r="IV28"/>
    </row>
    <row r="29" spans="1:256" ht="12.75">
      <c r="A29" s="11">
        <v>2.5</v>
      </c>
      <c r="B29" s="22">
        <f>100-A29</f>
        <v>97.5</v>
      </c>
      <c r="C29" s="13">
        <f>100/A29</f>
        <v>40</v>
      </c>
      <c r="D29" s="21">
        <f>1/C29</f>
        <v>0.025</v>
      </c>
      <c r="E29" s="13">
        <f>10*LOG(100/A29)</f>
        <v>16.02059991327962</v>
      </c>
      <c r="F29" s="22">
        <f>F$37*$D29</f>
        <v>24.99973474801061</v>
      </c>
      <c r="G29" s="16">
        <f>SQRT(F29*1000000*377)/1000000</f>
        <v>0.09708192416716924</v>
      </c>
      <c r="H29" s="23"/>
      <c r="I29" s="23"/>
      <c r="IT29"/>
      <c r="IU29"/>
      <c r="IV29"/>
    </row>
    <row r="30" spans="1:256" ht="12.75">
      <c r="A30" s="11">
        <v>1</v>
      </c>
      <c r="B30" s="25">
        <f>100-A30</f>
        <v>99</v>
      </c>
      <c r="C30" s="18">
        <f>100/A30</f>
        <v>100</v>
      </c>
      <c r="D30" s="26">
        <f>1/C30</f>
        <v>0.01</v>
      </c>
      <c r="E30" s="55">
        <f>10*LOG(100/A30)</f>
        <v>20</v>
      </c>
      <c r="F30" s="27">
        <f>F$37*$D30</f>
        <v>9.999893899204244</v>
      </c>
      <c r="G30" s="20">
        <f>SQRT(F30*1000000*377)/1000000</f>
        <v>0.06139999999999999</v>
      </c>
      <c r="H30" s="14"/>
      <c r="I30" s="14"/>
      <c r="IT30"/>
      <c r="IU30"/>
      <c r="IV30"/>
    </row>
    <row r="31" spans="1:256" ht="12.75">
      <c r="A31" s="11">
        <v>0.5</v>
      </c>
      <c r="B31" s="22">
        <f>100-A31</f>
        <v>99.5</v>
      </c>
      <c r="C31" s="13">
        <f>100/A31</f>
        <v>200</v>
      </c>
      <c r="D31" s="21">
        <f>1/C31</f>
        <v>0.005</v>
      </c>
      <c r="E31" s="13">
        <f>10*LOG(100/A31)</f>
        <v>23.01029995663981</v>
      </c>
      <c r="F31" s="28">
        <f>F$37*$D31</f>
        <v>4.999946949602122</v>
      </c>
      <c r="G31" s="16">
        <f>SQRT(F31*1000000*377)/1000000</f>
        <v>0.04341635636485402</v>
      </c>
      <c r="H31" s="14"/>
      <c r="I31" s="14"/>
      <c r="IT31"/>
      <c r="IU31"/>
      <c r="IV31"/>
    </row>
    <row r="32" spans="1:256" ht="12.75">
      <c r="A32" s="11">
        <v>0.25</v>
      </c>
      <c r="B32" s="29">
        <f>100-A32</f>
        <v>99.75</v>
      </c>
      <c r="C32" s="13">
        <f>100/A32</f>
        <v>400</v>
      </c>
      <c r="D32" s="21">
        <f>1/C32</f>
        <v>0.0025</v>
      </c>
      <c r="E32" s="13">
        <f>10*LOG(100/A32)</f>
        <v>26.02059991327962</v>
      </c>
      <c r="F32" s="28">
        <f>F$37*$D32</f>
        <v>2.499973474801061</v>
      </c>
      <c r="G32" s="16">
        <f>SQRT(F32*1000000*377)/1000000</f>
        <v>0.030699999999999995</v>
      </c>
      <c r="H32" s="14"/>
      <c r="I32" s="14"/>
      <c r="IT32"/>
      <c r="IU32"/>
      <c r="IV32"/>
    </row>
    <row r="33" spans="1:256" ht="12.75">
      <c r="A33" s="11">
        <v>0.1</v>
      </c>
      <c r="B33" s="12">
        <f>100-A33</f>
        <v>99.9</v>
      </c>
      <c r="C33" s="13">
        <f>100/A33</f>
        <v>1000</v>
      </c>
      <c r="D33" s="31">
        <f>1/C33</f>
        <v>0.001</v>
      </c>
      <c r="E33" s="13">
        <f>10*LOG(100/A33)</f>
        <v>29.999999999999996</v>
      </c>
      <c r="F33" s="32">
        <f>F$37*$D33</f>
        <v>0.9999893899204244</v>
      </c>
      <c r="G33" s="16">
        <f>SQRT(F33*1000000*377)/1000000</f>
        <v>0.01941638483343385</v>
      </c>
      <c r="H33" s="30"/>
      <c r="I33" s="30"/>
      <c r="IT33"/>
      <c r="IU33"/>
      <c r="IV33"/>
    </row>
    <row r="34" spans="1:256" ht="12.75">
      <c r="A34" s="33">
        <v>0.01</v>
      </c>
      <c r="B34" s="34">
        <f>100-A34</f>
        <v>99.99</v>
      </c>
      <c r="C34" s="36">
        <f>100/A34</f>
        <v>10000</v>
      </c>
      <c r="D34" s="37">
        <f>1/C34</f>
        <v>0.0001</v>
      </c>
      <c r="E34" s="56">
        <f>10*LOG(100/A34)</f>
        <v>40</v>
      </c>
      <c r="F34" s="38">
        <f>F$37*$D34</f>
        <v>0.09999893899204244</v>
      </c>
      <c r="G34" s="39">
        <f>SQRT(F34*1000000*377)/1000000</f>
        <v>0.00614</v>
      </c>
      <c r="H34" s="30"/>
      <c r="I34" s="30"/>
      <c r="IT34"/>
      <c r="IU34"/>
      <c r="IV34"/>
    </row>
    <row r="35" spans="1:256" ht="12.75">
      <c r="A35" s="11">
        <v>0.001</v>
      </c>
      <c r="B35" s="12">
        <f>100-A35</f>
        <v>99.999</v>
      </c>
      <c r="C35" s="13">
        <f>100/A35</f>
        <v>100000</v>
      </c>
      <c r="D35" s="31">
        <f>1/C35</f>
        <v>1E-05</v>
      </c>
      <c r="E35" s="13">
        <f>10*LOG(100/A35)</f>
        <v>50</v>
      </c>
      <c r="F35" s="32">
        <f>F$37*$D35</f>
        <v>0.009999893899204245</v>
      </c>
      <c r="G35" s="16">
        <f>SQRT(F35*1000000*377)/1000000</f>
        <v>0.0019416384833433852</v>
      </c>
      <c r="H35" s="30"/>
      <c r="I35" s="30"/>
      <c r="IT35"/>
      <c r="IU35"/>
      <c r="IV35"/>
    </row>
    <row r="36" spans="1:256" ht="12.75">
      <c r="A36" s="11">
        <v>0.0001</v>
      </c>
      <c r="B36" s="12">
        <f>100-A36</f>
        <v>99.9999</v>
      </c>
      <c r="C36" s="13">
        <f>100/A36</f>
        <v>1000000</v>
      </c>
      <c r="D36" s="31">
        <f>1/C36</f>
        <v>1E-06</v>
      </c>
      <c r="E36" s="13">
        <f>10*LOG(100/A36)</f>
        <v>59.99999999999999</v>
      </c>
      <c r="F36" s="32">
        <f>F$37*$D36</f>
        <v>0.0009999893899204245</v>
      </c>
      <c r="G36" s="16">
        <f>SQRT(F36*1000000*377)/1000000</f>
        <v>0.000614</v>
      </c>
      <c r="H36" s="30"/>
      <c r="I36" s="30"/>
      <c r="IT36"/>
      <c r="IU36"/>
      <c r="IV36"/>
    </row>
    <row r="37" spans="1:256" ht="12.75">
      <c r="A37" s="40"/>
      <c r="B37" s="40"/>
      <c r="C37" s="41"/>
      <c r="D37" s="41"/>
      <c r="E37" s="41"/>
      <c r="F37" s="42">
        <f>(G37*100000)^2/10000/377</f>
        <v>999.9893899204244</v>
      </c>
      <c r="G37" s="43">
        <v>0.614</v>
      </c>
      <c r="H37" s="44"/>
      <c r="I37" s="44"/>
      <c r="IT37"/>
      <c r="IU37"/>
      <c r="IV37"/>
    </row>
    <row r="38" spans="1:256" ht="12.75">
      <c r="A38" s="12" t="s">
        <v>62</v>
      </c>
      <c r="B38" s="12" t="s">
        <v>72</v>
      </c>
      <c r="C38" s="45" t="s">
        <v>73</v>
      </c>
      <c r="D38" s="45" t="s">
        <v>74</v>
      </c>
      <c r="E38" s="45" t="s">
        <v>60</v>
      </c>
      <c r="F38" s="46" t="s">
        <v>65</v>
      </c>
      <c r="G38" s="47" t="s">
        <v>66</v>
      </c>
      <c r="H38" s="4"/>
      <c r="I38" s="4"/>
      <c r="IT38"/>
      <c r="IU38"/>
      <c r="IV38"/>
    </row>
    <row r="39" spans="1:13" ht="12.75">
      <c r="A39" s="12"/>
      <c r="B39" s="12"/>
      <c r="D39" s="4"/>
      <c r="E39" s="4" t="s">
        <v>67</v>
      </c>
      <c r="F39" s="48" t="s">
        <v>68</v>
      </c>
      <c r="G39" s="49" t="s">
        <v>69</v>
      </c>
      <c r="H39" s="4"/>
      <c r="I39" s="4"/>
      <c r="J39" s="4"/>
      <c r="K39" s="44"/>
      <c r="L39" s="54" t="s">
        <v>75</v>
      </c>
      <c r="M39" s="4"/>
    </row>
    <row r="40" spans="1:11" ht="12.75">
      <c r="A40" s="50"/>
      <c r="B40" s="50"/>
      <c r="C40" s="51"/>
      <c r="D40" s="51"/>
      <c r="E40" s="51"/>
      <c r="F40" s="52"/>
      <c r="G40" s="53"/>
      <c r="H40" s="4"/>
      <c r="I40" s="44"/>
      <c r="J40" s="54"/>
      <c r="K40" s="4"/>
    </row>
    <row r="41" spans="4:11" ht="12.75">
      <c r="D41" s="4"/>
      <c r="G41" s="4"/>
      <c r="H41" s="4"/>
      <c r="I41" s="44"/>
      <c r="J41" s="54"/>
      <c r="K41" s="4"/>
    </row>
    <row r="42" spans="1:11" ht="12.75">
      <c r="A42" s="57" t="s">
        <v>76</v>
      </c>
      <c r="B42" s="58"/>
      <c r="C42" s="58"/>
      <c r="D42" s="58"/>
      <c r="E42" s="58"/>
      <c r="F42" s="58"/>
      <c r="G42" s="58"/>
      <c r="H42" s="4"/>
      <c r="I42" s="44"/>
      <c r="J42" s="54"/>
      <c r="K42" s="4"/>
    </row>
    <row r="43" spans="1:7" ht="12.75">
      <c r="A43" s="59" t="s">
        <v>77</v>
      </c>
      <c r="B43" s="60"/>
      <c r="C43" s="60"/>
      <c r="D43" s="61"/>
      <c r="E43" s="60"/>
      <c r="F43" s="60"/>
      <c r="G43" s="61"/>
    </row>
    <row r="44" spans="1:7" ht="12.75">
      <c r="A44" s="59" t="s">
        <v>78</v>
      </c>
      <c r="B44" s="60"/>
      <c r="C44" s="60"/>
      <c r="D44" s="61"/>
      <c r="E44" s="60"/>
      <c r="F44" s="60"/>
      <c r="G44" s="61"/>
    </row>
    <row r="45" spans="1:7" ht="12.75">
      <c r="A45" s="59" t="s">
        <v>79</v>
      </c>
      <c r="B45" s="60"/>
      <c r="C45" s="60"/>
      <c r="D45" s="61"/>
      <c r="E45" s="60"/>
      <c r="F45" s="60"/>
      <c r="G45" s="61"/>
    </row>
    <row r="46" spans="1:7" ht="12.75">
      <c r="A46" s="62" t="s">
        <v>80</v>
      </c>
      <c r="B46" s="63"/>
      <c r="C46" s="63"/>
      <c r="D46" s="64"/>
      <c r="E46" s="63"/>
      <c r="F46" s="63"/>
      <c r="G46" s="64"/>
    </row>
    <row r="48" spans="1:256" ht="12.75">
      <c r="A48"/>
      <c r="B48"/>
      <c r="C48"/>
      <c r="D48"/>
      <c r="E48"/>
      <c r="F48"/>
      <c r="G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7" ht="12.75">
      <c r="A49" s="5" t="s">
        <v>81</v>
      </c>
      <c r="B49" s="6"/>
      <c r="C49" s="6"/>
      <c r="D49" s="6"/>
      <c r="E49" s="6"/>
      <c r="F49" s="6"/>
      <c r="G49" s="6"/>
    </row>
    <row r="50" spans="1:256" ht="12.75">
      <c r="A50" s="65" t="s">
        <v>82</v>
      </c>
      <c r="B50" s="66" t="s">
        <v>53</v>
      </c>
      <c r="C50" s="9" t="s">
        <v>55</v>
      </c>
      <c r="D50" s="9" t="s">
        <v>56</v>
      </c>
      <c r="E50" s="9" t="s">
        <v>57</v>
      </c>
      <c r="F50" s="8" t="s">
        <v>58</v>
      </c>
      <c r="G50" s="10" t="s">
        <v>59</v>
      </c>
      <c r="IT50"/>
      <c r="IU50"/>
      <c r="IV50"/>
    </row>
    <row r="51" spans="1:256" ht="12.75">
      <c r="A51" s="67" t="s">
        <v>83</v>
      </c>
      <c r="B51" s="68">
        <v>10.969100130080564</v>
      </c>
      <c r="C51" s="13">
        <f>100/10^(B51/10)</f>
        <v>7.999999999999999</v>
      </c>
      <c r="D51" s="13">
        <f>10^(B51/10)</f>
        <v>12.500000000000002</v>
      </c>
      <c r="E51" s="14">
        <f>1/D51</f>
        <v>0.07999999999999999</v>
      </c>
      <c r="F51" s="15">
        <f>F$59*$E51</f>
        <v>7.999999999999999</v>
      </c>
      <c r="G51" s="16">
        <f>SQRT(F51*1000000*377)/1000000</f>
        <v>0.05491812087098392</v>
      </c>
      <c r="IT51"/>
      <c r="IU51"/>
      <c r="IV51"/>
    </row>
    <row r="52" spans="1:256" ht="12.75">
      <c r="A52" s="69" t="s">
        <v>84</v>
      </c>
      <c r="B52" s="68">
        <v>26.98970004336012</v>
      </c>
      <c r="C52" s="70">
        <f>100/10^(B52/10)</f>
        <v>0.2000000000000031</v>
      </c>
      <c r="D52" s="56">
        <f>10^(B52/10)</f>
        <v>499.99999999999227</v>
      </c>
      <c r="E52" s="71">
        <f>1/D52</f>
        <v>0.002000000000000031</v>
      </c>
      <c r="F52" s="72">
        <f>F$59*$E52</f>
        <v>0.2000000000000031</v>
      </c>
      <c r="G52" s="73">
        <f>SQRT(F52*1000000*377)/1000000</f>
        <v>0.008683317338437031</v>
      </c>
      <c r="IT52"/>
      <c r="IU52"/>
      <c r="IV52"/>
    </row>
    <row r="53" spans="1:256" ht="12.75">
      <c r="A53" s="67" t="s">
        <v>85</v>
      </c>
      <c r="B53" s="68">
        <v>33.97940008671969</v>
      </c>
      <c r="C53" s="74">
        <f>100/10^(B53/10)</f>
        <v>0.04000000000000631</v>
      </c>
      <c r="D53" s="13">
        <f>10^(B53/10)</f>
        <v>2499.9999999996057</v>
      </c>
      <c r="E53" s="14">
        <f>1/D53</f>
        <v>0.00040000000000006307</v>
      </c>
      <c r="F53" s="15">
        <f>F$59*$E53</f>
        <v>0.04000000000000631</v>
      </c>
      <c r="G53" s="16">
        <f>SQRT(F53*1000000*377)/1000000</f>
        <v>0.0038832975677898264</v>
      </c>
      <c r="IT53"/>
      <c r="IU53"/>
      <c r="IV53"/>
    </row>
    <row r="54" spans="1:256" ht="12.75">
      <c r="A54" s="67" t="s">
        <v>86</v>
      </c>
      <c r="B54" s="68">
        <v>13.979400086720375</v>
      </c>
      <c r="C54" s="75">
        <f>100/10^(B54/10)</f>
        <v>4.000000000000001</v>
      </c>
      <c r="D54" s="13">
        <f>10^(B54/10)</f>
        <v>24.999999999999993</v>
      </c>
      <c r="E54" s="14">
        <f>1/D54</f>
        <v>0.040000000000000015</v>
      </c>
      <c r="F54" s="15">
        <f>F$59*$E54</f>
        <v>4.000000000000002</v>
      </c>
      <c r="G54" s="16">
        <f>SQRT(F54*1000000*377)/1000000</f>
        <v>0.038832975677895204</v>
      </c>
      <c r="IT54"/>
      <c r="IU54"/>
      <c r="IV54"/>
    </row>
    <row r="55" spans="1:256" ht="12.75">
      <c r="A55" s="69" t="s">
        <v>87</v>
      </c>
      <c r="B55" s="68">
        <v>23.979400086720307</v>
      </c>
      <c r="C55" s="70">
        <f>100/10^(B55/10)</f>
        <v>0.40000000000000624</v>
      </c>
      <c r="D55" s="56">
        <f>10^(B55/10)</f>
        <v>249.9999999999961</v>
      </c>
      <c r="E55" s="76">
        <f>1/D55</f>
        <v>0.0040000000000000625</v>
      </c>
      <c r="F55" s="72">
        <f>F$59*$E55</f>
        <v>0.40000000000000624</v>
      </c>
      <c r="G55" s="73">
        <f>SQRT(F55*1000000*377)/1000000</f>
        <v>0.012280065146407096</v>
      </c>
      <c r="IT55"/>
      <c r="IU55"/>
      <c r="IV55"/>
    </row>
    <row r="56" spans="1:256" ht="12.75">
      <c r="A56" s="69" t="s">
        <v>88</v>
      </c>
      <c r="B56" s="68">
        <v>30.96910013008065</v>
      </c>
      <c r="C56" s="77">
        <f>100/10^(B56/10)</f>
        <v>0.0799999999999984</v>
      </c>
      <c r="D56" s="56">
        <f>10^(B56/10)</f>
        <v>1250.000000000025</v>
      </c>
      <c r="E56" s="76">
        <f>1/D56</f>
        <v>0.000799999999999984</v>
      </c>
      <c r="F56" s="72">
        <f>F$59*$E56</f>
        <v>0.0799999999999984</v>
      </c>
      <c r="G56" s="73">
        <f>SQRT(F56*1000000*377)/1000000</f>
        <v>0.005491812087098338</v>
      </c>
      <c r="IT56"/>
      <c r="IU56"/>
      <c r="IV56"/>
    </row>
    <row r="57" spans="1:256" ht="12.75">
      <c r="A57" s="67" t="s">
        <v>89</v>
      </c>
      <c r="B57" s="68">
        <v>13.979400086720375</v>
      </c>
      <c r="C57" s="78">
        <f>100/10^(B57/10)</f>
        <v>4.000000000000001</v>
      </c>
      <c r="D57" s="18">
        <f>10^(B57/10)</f>
        <v>24.999999999999993</v>
      </c>
      <c r="E57" s="26">
        <f>1/D57</f>
        <v>0.040000000000000015</v>
      </c>
      <c r="F57" s="15">
        <f>F$59*$E57</f>
        <v>4.000000000000002</v>
      </c>
      <c r="G57" s="16">
        <f>SQRT(F57*1000000*377)/1000000</f>
        <v>0.038832975677895204</v>
      </c>
      <c r="IT57"/>
      <c r="IU57"/>
      <c r="IV57"/>
    </row>
    <row r="58" spans="1:256" ht="12.75">
      <c r="A58" s="67" t="s">
        <v>90</v>
      </c>
      <c r="B58" s="68">
        <v>20</v>
      </c>
      <c r="C58" s="75">
        <f>100/10^(B58/10)</f>
        <v>1</v>
      </c>
      <c r="D58" s="13">
        <f>10^(B58/10)</f>
        <v>100</v>
      </c>
      <c r="E58" s="21">
        <f>1/D58</f>
        <v>0.01</v>
      </c>
      <c r="F58" s="15">
        <f>F$59*$E58</f>
        <v>1</v>
      </c>
      <c r="G58" s="16">
        <f>SQRT(F58*1000000*377)/1000000</f>
        <v>0.0194164878389476</v>
      </c>
      <c r="IT58"/>
      <c r="IU58"/>
      <c r="IV58"/>
    </row>
    <row r="59" spans="1:256" ht="12.75">
      <c r="A59" s="79"/>
      <c r="B59"/>
      <c r="C59"/>
      <c r="D59"/>
      <c r="E59"/>
      <c r="F59" s="80">
        <v>100</v>
      </c>
      <c r="G59" s="81">
        <f>SQRT(F59*1000000*377)/1000000</f>
        <v>0.194164878389476</v>
      </c>
      <c r="IT59"/>
      <c r="IU59"/>
      <c r="IV59"/>
    </row>
    <row r="60" spans="1:256" ht="12.75">
      <c r="A60" s="79"/>
      <c r="B60"/>
      <c r="C60"/>
      <c r="D60"/>
      <c r="E60"/>
      <c r="F60" s="47" t="s">
        <v>66</v>
      </c>
      <c r="G60" s="82" t="s">
        <v>75</v>
      </c>
      <c r="IT60"/>
      <c r="IU60"/>
      <c r="IV60"/>
    </row>
    <row r="61" spans="1:256" ht="12.75">
      <c r="A61" s="79"/>
      <c r="B61"/>
      <c r="C61"/>
      <c r="D61"/>
      <c r="E61"/>
      <c r="F61" s="83" t="s">
        <v>68</v>
      </c>
      <c r="G61" s="84" t="s">
        <v>69</v>
      </c>
      <c r="IT61"/>
      <c r="IU61"/>
      <c r="IV61"/>
    </row>
    <row r="62" spans="1:7" ht="12.75">
      <c r="A62" s="85"/>
      <c r="B62" s="86"/>
      <c r="C62" s="86"/>
      <c r="D62" s="86"/>
      <c r="E62" s="86"/>
      <c r="F62" s="87"/>
      <c r="G62" s="88"/>
    </row>
    <row r="63" spans="1:5" ht="12.75">
      <c r="A63" t="s">
        <v>91</v>
      </c>
      <c r="B63"/>
      <c r="C63"/>
      <c r="D63"/>
      <c r="E63"/>
    </row>
    <row r="64" ht="12.75">
      <c r="A64" s="89" t="s">
        <v>92</v>
      </c>
    </row>
  </sheetData>
  <sheetProtection selectLockedCells="1" selectUnlockedCells="1"/>
  <hyperlinks>
    <hyperlink ref="A64" r:id="rId1" display="http://www.electrosmog.info/IMG/pdf/Protections-HF.pdf"/>
  </hyperlinks>
  <printOptions/>
  <pageMargins left="0.39375" right="0.39375" top="0.6590277777777778" bottom="0.6590277777777778" header="0.39375" footer="0.39375"/>
  <pageSetup horizontalDpi="300" verticalDpi="300" orientation="portrait" paperSize="9" scale="80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64"/>
  <sheetViews>
    <sheetView zoomScale="102" zoomScaleNormal="102" workbookViewId="0" topLeftCell="A1">
      <selection activeCell="F20" sqref="F20"/>
    </sheetView>
  </sheetViews>
  <sheetFormatPr defaultColWidth="12.57421875" defaultRowHeight="12.75"/>
  <cols>
    <col min="1" max="1" width="19.8515625" style="4" customWidth="1"/>
    <col min="2" max="2" width="17.7109375" style="4" customWidth="1"/>
    <col min="3" max="3" width="14.00390625" style="4" customWidth="1"/>
    <col min="4" max="4" width="15.8515625" style="2" customWidth="1"/>
    <col min="5" max="5" width="17.00390625" style="4" customWidth="1"/>
    <col min="6" max="6" width="15.8515625" style="4" customWidth="1"/>
    <col min="7" max="7" width="20.7109375" style="2" customWidth="1"/>
    <col min="8" max="8" width="11.7109375" style="2" customWidth="1"/>
    <col min="9" max="10" width="28.57421875" style="2" customWidth="1"/>
    <col min="11" max="11" width="8.28125" style="2" customWidth="1"/>
    <col min="12" max="12" width="6.57421875" style="2" customWidth="1"/>
    <col min="13" max="16384" width="11.57421875" style="2" customWidth="1"/>
  </cols>
  <sheetData>
    <row r="1" spans="1:256" ht="12.75">
      <c r="A1" s="5" t="s">
        <v>52</v>
      </c>
      <c r="B1" s="6"/>
      <c r="C1" s="6"/>
      <c r="D1" s="6"/>
      <c r="E1" s="6"/>
      <c r="F1" s="6"/>
      <c r="G1" s="6"/>
      <c r="H1" s="4"/>
      <c r="I1" s="4"/>
      <c r="IT1"/>
      <c r="IU1"/>
      <c r="IV1"/>
    </row>
    <row r="2" spans="1:256" ht="12.75">
      <c r="A2" s="7" t="s">
        <v>53</v>
      </c>
      <c r="B2" s="8" t="s">
        <v>54</v>
      </c>
      <c r="C2" s="9" t="s">
        <v>55</v>
      </c>
      <c r="D2" s="9" t="s">
        <v>56</v>
      </c>
      <c r="E2" s="9" t="s">
        <v>57</v>
      </c>
      <c r="F2" s="8" t="s">
        <v>58</v>
      </c>
      <c r="G2" s="10" t="s">
        <v>59</v>
      </c>
      <c r="H2" s="4"/>
      <c r="I2" s="4"/>
      <c r="IT2"/>
      <c r="IU2"/>
      <c r="IV2"/>
    </row>
    <row r="3" spans="1:256" ht="12.75">
      <c r="A3" s="11">
        <v>0</v>
      </c>
      <c r="B3" s="12">
        <f>100*(1-1/(10^(A3/10)))</f>
        <v>0</v>
      </c>
      <c r="C3" s="13">
        <f>100/10^(A3/10)</f>
        <v>100</v>
      </c>
      <c r="D3" s="13">
        <f>10^(A3/10)</f>
        <v>1</v>
      </c>
      <c r="E3" s="14">
        <f>1/D3</f>
        <v>1</v>
      </c>
      <c r="F3" s="15">
        <f>F$16*$E3</f>
        <v>250</v>
      </c>
      <c r="G3" s="16">
        <f>SQRT(F3*1000000*377)/1000000</f>
        <v>0.307001628660175</v>
      </c>
      <c r="H3" s="13"/>
      <c r="I3" s="13"/>
      <c r="IT3"/>
      <c r="IU3"/>
      <c r="IV3"/>
    </row>
    <row r="4" spans="1:256" ht="12.75">
      <c r="A4" s="11">
        <v>3</v>
      </c>
      <c r="B4" s="17">
        <f>100*(1-1/(10^(A4/10)))</f>
        <v>49.88127663727276</v>
      </c>
      <c r="C4" s="18">
        <f>100/10^(A4/10)</f>
        <v>50.11872336272723</v>
      </c>
      <c r="D4" s="18">
        <f>10^(A4/10)</f>
        <v>1.9952623149688795</v>
      </c>
      <c r="E4" s="19">
        <f>1/D4</f>
        <v>0.5011872336272724</v>
      </c>
      <c r="F4" s="17">
        <f>F$16*$E4</f>
        <v>125.29680840681809</v>
      </c>
      <c r="G4" s="20">
        <f>SQRT(F4*1000000*377)/1000000</f>
        <v>0.21734050880903547</v>
      </c>
      <c r="H4" s="13"/>
      <c r="I4" s="13"/>
      <c r="IT4"/>
      <c r="IU4"/>
      <c r="IV4"/>
    </row>
    <row r="5" spans="1:256" ht="12.75">
      <c r="A5" s="11">
        <v>6</v>
      </c>
      <c r="B5" s="15">
        <f>100*(1-1/(10^(A5/10)))</f>
        <v>74.8811356849042</v>
      </c>
      <c r="C5" s="13">
        <f>100/10^(A5/10)</f>
        <v>25.118864315095802</v>
      </c>
      <c r="D5" s="13">
        <f>10^(A5/10)</f>
        <v>3.9810717055349722</v>
      </c>
      <c r="E5" s="14">
        <f>1/D5</f>
        <v>0.251188643150958</v>
      </c>
      <c r="F5" s="15">
        <f>F$16*$E5</f>
        <v>62.7971607877395</v>
      </c>
      <c r="G5" s="16">
        <f>SQRT(F5*1000000*377)/1000000</f>
        <v>0.15386529698726023</v>
      </c>
      <c r="H5" s="13"/>
      <c r="I5" s="13"/>
      <c r="IT5"/>
      <c r="IU5"/>
      <c r="IV5"/>
    </row>
    <row r="6" spans="1:256" ht="12.75">
      <c r="A6" s="11">
        <v>10</v>
      </c>
      <c r="B6" s="15">
        <f>100*(1-1/(10^(A6/10)))</f>
        <v>90</v>
      </c>
      <c r="C6" s="13">
        <f>100/10^(A6/10)</f>
        <v>10</v>
      </c>
      <c r="D6" s="13">
        <f>10^(A6/10)</f>
        <v>10</v>
      </c>
      <c r="E6" s="14">
        <f>1/D6</f>
        <v>0.1</v>
      </c>
      <c r="F6" s="15">
        <f>F$16*$E6</f>
        <v>25</v>
      </c>
      <c r="G6" s="16">
        <f>SQRT(F6*1000000*377)/1000000</f>
        <v>0.097082439194738</v>
      </c>
      <c r="H6" s="13"/>
      <c r="I6" s="13"/>
      <c r="IT6"/>
      <c r="IU6"/>
      <c r="IV6"/>
    </row>
    <row r="7" spans="1:256" ht="12.75">
      <c r="A7" s="11">
        <v>13</v>
      </c>
      <c r="B7" s="15">
        <f>100*(1-1/(10^(A7/10)))</f>
        <v>94.98812766372727</v>
      </c>
      <c r="C7" s="13">
        <f>100/10^(A7/10)</f>
        <v>5.011872336272723</v>
      </c>
      <c r="D7" s="13">
        <f>10^(A7/10)</f>
        <v>19.952623149688797</v>
      </c>
      <c r="E7" s="21">
        <f>1/D7</f>
        <v>0.05011872336272723</v>
      </c>
      <c r="F7" s="15">
        <f>F$16*$E7</f>
        <v>12.529680840681808</v>
      </c>
      <c r="G7" s="16">
        <f>SQRT(F7*1000000*377)/1000000</f>
        <v>0.06872910356564417</v>
      </c>
      <c r="H7" s="13"/>
      <c r="I7" s="13"/>
      <c r="IT7"/>
      <c r="IU7"/>
      <c r="IV7"/>
    </row>
    <row r="8" spans="1:256" ht="12.75">
      <c r="A8" s="11">
        <v>16</v>
      </c>
      <c r="B8" s="22">
        <f>100*(1-1/(10^(A8/10)))</f>
        <v>97.48811356849042</v>
      </c>
      <c r="C8" s="23">
        <f>100/10^(A8/10)</f>
        <v>2.5118864315095797</v>
      </c>
      <c r="D8" s="13">
        <f>10^(A8/10)</f>
        <v>39.810717055349734</v>
      </c>
      <c r="E8" s="21">
        <f>1/D8</f>
        <v>0.025118864315095794</v>
      </c>
      <c r="F8" s="22">
        <f>F$16*$E8</f>
        <v>6.279716078773949</v>
      </c>
      <c r="G8" s="16">
        <f>SQRT(F8*1000000*377)/1000000</f>
        <v>0.0486564791337986</v>
      </c>
      <c r="H8" s="23"/>
      <c r="I8" s="23"/>
      <c r="IT8"/>
      <c r="IU8"/>
      <c r="IV8"/>
    </row>
    <row r="9" spans="1:256" ht="12.75">
      <c r="A9" s="24">
        <v>20</v>
      </c>
      <c r="B9" s="25">
        <f>100*(1-1/(10^(A9/10)))</f>
        <v>99</v>
      </c>
      <c r="C9" s="19">
        <f>100/10^(A9/10)</f>
        <v>1</v>
      </c>
      <c r="D9" s="18">
        <f>10^(A9/10)</f>
        <v>100</v>
      </c>
      <c r="E9" s="26">
        <f>1/D9</f>
        <v>0.01</v>
      </c>
      <c r="F9" s="27">
        <f>F$16*$E9</f>
        <v>2.5</v>
      </c>
      <c r="G9" s="20">
        <f>SQRT(F9*1000000*377)/1000000</f>
        <v>0.0307001628660175</v>
      </c>
      <c r="H9" s="14"/>
      <c r="I9" s="14"/>
      <c r="IT9"/>
      <c r="IU9"/>
      <c r="IV9"/>
    </row>
    <row r="10" spans="1:256" ht="12.75">
      <c r="A10" s="11">
        <v>23</v>
      </c>
      <c r="B10" s="22">
        <f>100*(1-1/(10^(A10/10)))</f>
        <v>99.49881276637272</v>
      </c>
      <c r="C10" s="14">
        <f>100/10^(A10/10)</f>
        <v>0.5011872336272725</v>
      </c>
      <c r="D10" s="13">
        <f>10^(A10/10)</f>
        <v>199.52623149688787</v>
      </c>
      <c r="E10" s="21">
        <f>1/D10</f>
        <v>0.005011872336272725</v>
      </c>
      <c r="F10" s="28">
        <f>F$16*$E10</f>
        <v>1.2529680840681812</v>
      </c>
      <c r="G10" s="16">
        <f>SQRT(F10*1000000*377)/1000000</f>
        <v>0.02173405088090355</v>
      </c>
      <c r="H10" s="14"/>
      <c r="I10" s="14"/>
      <c r="IT10"/>
      <c r="IU10"/>
      <c r="IV10"/>
    </row>
    <row r="11" spans="1:256" ht="12.75">
      <c r="A11" s="11">
        <v>26</v>
      </c>
      <c r="B11" s="29">
        <f>100*(1-1/(10^(A11/10)))</f>
        <v>99.74881135684905</v>
      </c>
      <c r="C11" s="14">
        <f>100/10^(A11/10)</f>
        <v>0.25118864315095796</v>
      </c>
      <c r="D11" s="13">
        <f>10^(A11/10)</f>
        <v>398.1071705534973</v>
      </c>
      <c r="E11" s="21">
        <f>1/D11</f>
        <v>0.0025118864315095794</v>
      </c>
      <c r="F11" s="28">
        <f>F$16*$E11</f>
        <v>0.6279716078773948</v>
      </c>
      <c r="G11" s="16">
        <f>SQRT(F11*1000000*377)/1000000</f>
        <v>0.015386529698726021</v>
      </c>
      <c r="H11" s="14"/>
      <c r="I11" s="14"/>
      <c r="IT11"/>
      <c r="IU11"/>
      <c r="IV11"/>
    </row>
    <row r="12" spans="1:256" ht="12.75">
      <c r="A12" s="11">
        <v>30</v>
      </c>
      <c r="B12" s="12">
        <f>100*(1-1/(10^(A12/10)))</f>
        <v>99.9</v>
      </c>
      <c r="C12" s="30">
        <f>100/10^(A12/10)</f>
        <v>0.1</v>
      </c>
      <c r="D12" s="13">
        <f>10^(A12/10)</f>
        <v>1000</v>
      </c>
      <c r="E12" s="31">
        <f>1/D12</f>
        <v>0.001</v>
      </c>
      <c r="F12" s="32">
        <f>F$16*$E12</f>
        <v>0.25</v>
      </c>
      <c r="G12" s="16">
        <f>SQRT(F12*1000000*377)/1000000</f>
        <v>0.0097082439194738</v>
      </c>
      <c r="H12" s="30"/>
      <c r="I12" s="30"/>
      <c r="IT12"/>
      <c r="IU12"/>
      <c r="IV12"/>
    </row>
    <row r="13" spans="1:256" ht="12.75">
      <c r="A13" s="33">
        <v>40</v>
      </c>
      <c r="B13" s="34">
        <f>100*(1-1/(10^(A13/10)))</f>
        <v>99.99</v>
      </c>
      <c r="C13" s="35">
        <f>100/10^(A13/10)</f>
        <v>0.01</v>
      </c>
      <c r="D13" s="36">
        <f>10^(A13/10)</f>
        <v>10000</v>
      </c>
      <c r="E13" s="37">
        <f>1/D13</f>
        <v>0.0001</v>
      </c>
      <c r="F13" s="38">
        <f>F$16*$E13</f>
        <v>0.025</v>
      </c>
      <c r="G13" s="39">
        <f>SQRT(F13*1000000*377)/1000000</f>
        <v>0.00307001628660175</v>
      </c>
      <c r="H13" s="30"/>
      <c r="I13" s="30"/>
      <c r="IT13"/>
      <c r="IU13"/>
      <c r="IV13"/>
    </row>
    <row r="14" spans="1:256" ht="12.75">
      <c r="A14" s="11">
        <v>50</v>
      </c>
      <c r="B14" s="12">
        <f>100*(1-1/(10^(A14/10)))</f>
        <v>99.99900000000001</v>
      </c>
      <c r="C14" s="30">
        <f>100/10^(A14/10)</f>
        <v>0.001</v>
      </c>
      <c r="D14" s="13">
        <f>10^(A14/10)</f>
        <v>100000</v>
      </c>
      <c r="E14" s="31">
        <f>1/D14</f>
        <v>1E-05</v>
      </c>
      <c r="F14" s="32">
        <f>F$16*$E14</f>
        <v>0.0025</v>
      </c>
      <c r="G14" s="16">
        <f>SQRT(F14*1000000*377)/1000000</f>
        <v>0.00097082439194738</v>
      </c>
      <c r="H14" s="30"/>
      <c r="I14" s="30"/>
      <c r="IT14"/>
      <c r="IU14"/>
      <c r="IV14"/>
    </row>
    <row r="15" spans="1:256" ht="12.75">
      <c r="A15" s="11">
        <v>60</v>
      </c>
      <c r="B15" s="12">
        <f>100*(1-1/(10^(A15/10)))</f>
        <v>99.9999</v>
      </c>
      <c r="C15" s="30">
        <f>100/10^(A15/10)</f>
        <v>0.0001</v>
      </c>
      <c r="D15" s="13">
        <f>10^(A15/10)</f>
        <v>1000000</v>
      </c>
      <c r="E15" s="31">
        <f>1/D15</f>
        <v>1E-06</v>
      </c>
      <c r="F15" s="32">
        <f>F$16*$E15</f>
        <v>0.00025</v>
      </c>
      <c r="G15" s="16">
        <f>SQRT(F15*1000000*377)/1000000</f>
        <v>0.000307001628660175</v>
      </c>
      <c r="H15" s="30"/>
      <c r="I15" s="30"/>
      <c r="IT15"/>
      <c r="IU15"/>
      <c r="IV15"/>
    </row>
    <row r="16" spans="1:256" ht="12.75">
      <c r="A16" s="40"/>
      <c r="B16" s="40"/>
      <c r="C16" s="41"/>
      <c r="D16" s="41"/>
      <c r="E16" s="41"/>
      <c r="F16" s="80">
        <v>250</v>
      </c>
      <c r="G16" s="90">
        <f>SQRT(F16*1000000*377)/1000000</f>
        <v>0.307001628660175</v>
      </c>
      <c r="H16" s="44"/>
      <c r="I16" s="44"/>
      <c r="IT16"/>
      <c r="IU16"/>
      <c r="IV16"/>
    </row>
    <row r="17" spans="1:256" ht="12.75">
      <c r="A17" s="12" t="s">
        <v>60</v>
      </c>
      <c r="B17" s="12" t="s">
        <v>61</v>
      </c>
      <c r="C17" s="45" t="s">
        <v>62</v>
      </c>
      <c r="D17" s="45" t="s">
        <v>63</v>
      </c>
      <c r="E17" s="45" t="s">
        <v>64</v>
      </c>
      <c r="F17" s="47" t="s">
        <v>66</v>
      </c>
      <c r="G17" s="91" t="s">
        <v>75</v>
      </c>
      <c r="H17" s="4"/>
      <c r="I17" s="4"/>
      <c r="IT17"/>
      <c r="IU17"/>
      <c r="IV17"/>
    </row>
    <row r="18" spans="1:256" ht="12.75">
      <c r="A18" s="12" t="s">
        <v>67</v>
      </c>
      <c r="B18" s="12"/>
      <c r="D18" s="4"/>
      <c r="F18" s="83" t="s">
        <v>68</v>
      </c>
      <c r="G18" s="84" t="s">
        <v>69</v>
      </c>
      <c r="H18" s="4"/>
      <c r="IT18"/>
      <c r="IU18"/>
      <c r="IV18"/>
    </row>
    <row r="19" spans="1:12" ht="12.75">
      <c r="A19" s="50"/>
      <c r="B19" s="50"/>
      <c r="C19" s="51"/>
      <c r="D19" s="51"/>
      <c r="E19" s="51"/>
      <c r="F19" s="87"/>
      <c r="G19" s="92"/>
      <c r="H19" s="4"/>
      <c r="I19" s="4"/>
      <c r="J19" s="44"/>
      <c r="K19" s="54"/>
      <c r="L19" s="4"/>
    </row>
    <row r="20" spans="4:11" ht="12.75">
      <c r="D20" s="4"/>
      <c r="G20" s="4"/>
      <c r="H20" s="4"/>
      <c r="I20" s="44"/>
      <c r="J20" s="54"/>
      <c r="K20" s="4"/>
    </row>
    <row r="21" spans="4:11" ht="12.75">
      <c r="D21" s="4"/>
      <c r="G21" s="4"/>
      <c r="H21" s="4"/>
      <c r="I21" s="44"/>
      <c r="J21" s="54"/>
      <c r="K21" s="4"/>
    </row>
    <row r="22" spans="1:11" ht="12.75">
      <c r="A22" s="5" t="s">
        <v>70</v>
      </c>
      <c r="B22" s="6"/>
      <c r="C22" s="6"/>
      <c r="D22" s="6"/>
      <c r="E22" s="6"/>
      <c r="F22" s="6"/>
      <c r="G22" s="6"/>
      <c r="H22" s="4"/>
      <c r="I22" s="44"/>
      <c r="J22" s="54"/>
      <c r="K22" s="4"/>
    </row>
    <row r="23" spans="1:256" ht="12.75">
      <c r="A23" s="7" t="s">
        <v>55</v>
      </c>
      <c r="B23" s="8" t="s">
        <v>54</v>
      </c>
      <c r="C23" s="9" t="s">
        <v>56</v>
      </c>
      <c r="D23" s="9" t="s">
        <v>57</v>
      </c>
      <c r="E23" s="9" t="s">
        <v>71</v>
      </c>
      <c r="F23" s="8" t="s">
        <v>58</v>
      </c>
      <c r="G23" s="10" t="s">
        <v>59</v>
      </c>
      <c r="H23" s="4"/>
      <c r="I23" s="4"/>
      <c r="IT23"/>
      <c r="IU23"/>
      <c r="IV23"/>
    </row>
    <row r="24" spans="1:256" ht="12.75">
      <c r="A24" s="11">
        <v>100</v>
      </c>
      <c r="B24" s="12">
        <f>100-A24</f>
        <v>0</v>
      </c>
      <c r="C24" s="13">
        <f>100/A24</f>
        <v>1</v>
      </c>
      <c r="D24" s="14">
        <f>1/C24</f>
        <v>1</v>
      </c>
      <c r="E24" s="13">
        <f>10*LOG(100/A24)</f>
        <v>0</v>
      </c>
      <c r="F24" s="15">
        <f>F$37*$D24</f>
        <v>1000</v>
      </c>
      <c r="G24" s="16">
        <f>SQRT(F24*1000000*377)/1000000</f>
        <v>0.61400325732035</v>
      </c>
      <c r="H24" s="13"/>
      <c r="I24" s="13"/>
      <c r="IT24"/>
      <c r="IU24"/>
      <c r="IV24"/>
    </row>
    <row r="25" spans="1:256" ht="12.75">
      <c r="A25" s="11">
        <v>50</v>
      </c>
      <c r="B25" s="17">
        <f>100-A25</f>
        <v>50</v>
      </c>
      <c r="C25" s="18">
        <f>100/A25</f>
        <v>2</v>
      </c>
      <c r="D25" s="19">
        <f>1/C25</f>
        <v>0.5</v>
      </c>
      <c r="E25" s="18">
        <f>10*LOG(100/A25)</f>
        <v>3.0102999566398116</v>
      </c>
      <c r="F25" s="17">
        <f>F$37*$D25</f>
        <v>500</v>
      </c>
      <c r="G25" s="20">
        <f>SQRT(F25*1000000*377)/1000000</f>
        <v>0.4341658669218482</v>
      </c>
      <c r="H25" s="13"/>
      <c r="I25" s="13"/>
      <c r="IT25"/>
      <c r="IU25"/>
      <c r="IV25"/>
    </row>
    <row r="26" spans="1:256" ht="12.75">
      <c r="A26" s="11">
        <v>25</v>
      </c>
      <c r="B26" s="15">
        <f>100-A26</f>
        <v>75</v>
      </c>
      <c r="C26" s="13">
        <f>100/A26</f>
        <v>4</v>
      </c>
      <c r="D26" s="14">
        <f>1/C26</f>
        <v>0.25</v>
      </c>
      <c r="E26" s="13">
        <f>10*LOG(100/A26)</f>
        <v>6.020599913279623</v>
      </c>
      <c r="F26" s="15">
        <f>F$37*$D26</f>
        <v>250</v>
      </c>
      <c r="G26" s="16">
        <f>SQRT(F26*1000000*377)/1000000</f>
        <v>0.307001628660175</v>
      </c>
      <c r="H26" s="13"/>
      <c r="I26" s="13"/>
      <c r="IT26"/>
      <c r="IU26"/>
      <c r="IV26"/>
    </row>
    <row r="27" spans="1:256" ht="12.75">
      <c r="A27" s="11">
        <v>10</v>
      </c>
      <c r="B27" s="15">
        <f>100-A27</f>
        <v>90</v>
      </c>
      <c r="C27" s="13">
        <f>100/A27</f>
        <v>10</v>
      </c>
      <c r="D27" s="14">
        <f>1/C27</f>
        <v>0.1</v>
      </c>
      <c r="E27" s="13">
        <f>10*LOG(100/A27)</f>
        <v>10</v>
      </c>
      <c r="F27" s="15">
        <f>F$37*$D27</f>
        <v>100</v>
      </c>
      <c r="G27" s="16">
        <f>SQRT(F27*1000000*377)/1000000</f>
        <v>0.194164878389476</v>
      </c>
      <c r="H27" s="13"/>
      <c r="I27" s="13"/>
      <c r="IT27"/>
      <c r="IU27"/>
      <c r="IV27"/>
    </row>
    <row r="28" spans="1:256" ht="12.75">
      <c r="A28" s="11">
        <v>5</v>
      </c>
      <c r="B28" s="15">
        <f>100-A28</f>
        <v>95</v>
      </c>
      <c r="C28" s="13">
        <f>100/A28</f>
        <v>20</v>
      </c>
      <c r="D28" s="21">
        <f>1/C28</f>
        <v>0.05</v>
      </c>
      <c r="E28" s="13">
        <f>10*LOG(100/A28)</f>
        <v>13.01029995663981</v>
      </c>
      <c r="F28" s="15">
        <f>F$37*$D28</f>
        <v>50</v>
      </c>
      <c r="G28" s="16">
        <f>SQRT(F28*1000000*377)/1000000</f>
        <v>0.1372953021774598</v>
      </c>
      <c r="H28" s="13"/>
      <c r="I28" s="13"/>
      <c r="IT28"/>
      <c r="IU28"/>
      <c r="IV28"/>
    </row>
    <row r="29" spans="1:256" ht="12.75">
      <c r="A29" s="11">
        <v>2.5</v>
      </c>
      <c r="B29" s="22">
        <f>100-A29</f>
        <v>97.5</v>
      </c>
      <c r="C29" s="13">
        <f>100/A29</f>
        <v>40</v>
      </c>
      <c r="D29" s="21">
        <f>1/C29</f>
        <v>0.025</v>
      </c>
      <c r="E29" s="13">
        <f>10*LOG(100/A29)</f>
        <v>16.02059991327962</v>
      </c>
      <c r="F29" s="22">
        <f>F$37*$D29</f>
        <v>25</v>
      </c>
      <c r="G29" s="16">
        <f>SQRT(F29*1000000*377)/1000000</f>
        <v>0.097082439194738</v>
      </c>
      <c r="H29" s="23"/>
      <c r="I29" s="23"/>
      <c r="IT29"/>
      <c r="IU29"/>
      <c r="IV29"/>
    </row>
    <row r="30" spans="1:256" ht="12.75">
      <c r="A30" s="11">
        <v>1</v>
      </c>
      <c r="B30" s="25">
        <f>100-A30</f>
        <v>99</v>
      </c>
      <c r="C30" s="18">
        <f>100/A30</f>
        <v>100</v>
      </c>
      <c r="D30" s="26">
        <f>1/C30</f>
        <v>0.01</v>
      </c>
      <c r="E30" s="55">
        <f>10*LOG(100/A30)</f>
        <v>20</v>
      </c>
      <c r="F30" s="27">
        <f>F$37*$D30</f>
        <v>10</v>
      </c>
      <c r="G30" s="20">
        <f>SQRT(F30*1000000*377)/1000000</f>
        <v>0.061400325732035</v>
      </c>
      <c r="H30" s="14"/>
      <c r="I30" s="14"/>
      <c r="IT30"/>
      <c r="IU30"/>
      <c r="IV30"/>
    </row>
    <row r="31" spans="1:256" ht="12.75">
      <c r="A31" s="11">
        <v>0.5</v>
      </c>
      <c r="B31" s="22">
        <f>100-A31</f>
        <v>99.5</v>
      </c>
      <c r="C31" s="13">
        <f>100/A31</f>
        <v>200</v>
      </c>
      <c r="D31" s="21">
        <f>1/C31</f>
        <v>0.005</v>
      </c>
      <c r="E31" s="13">
        <f>10*LOG(100/A31)</f>
        <v>23.01029995663981</v>
      </c>
      <c r="F31" s="28">
        <f>F$37*$D31</f>
        <v>5</v>
      </c>
      <c r="G31" s="16">
        <f>SQRT(F31*1000000*377)/1000000</f>
        <v>0.04341658669218482</v>
      </c>
      <c r="H31" s="14"/>
      <c r="I31" s="14"/>
      <c r="IT31"/>
      <c r="IU31"/>
      <c r="IV31"/>
    </row>
    <row r="32" spans="1:256" ht="12.75">
      <c r="A32" s="11">
        <v>0.25</v>
      </c>
      <c r="B32" s="29">
        <f>100-A32</f>
        <v>99.75</v>
      </c>
      <c r="C32" s="13">
        <f>100/A32</f>
        <v>400</v>
      </c>
      <c r="D32" s="21">
        <f>1/C32</f>
        <v>0.0025</v>
      </c>
      <c r="E32" s="13">
        <f>10*LOG(100/A32)</f>
        <v>26.02059991327962</v>
      </c>
      <c r="F32" s="28">
        <f>F$37*$D32</f>
        <v>2.5</v>
      </c>
      <c r="G32" s="16">
        <f>SQRT(F32*1000000*377)/1000000</f>
        <v>0.0307001628660175</v>
      </c>
      <c r="H32" s="14"/>
      <c r="I32" s="14"/>
      <c r="IT32"/>
      <c r="IU32"/>
      <c r="IV32"/>
    </row>
    <row r="33" spans="1:256" ht="12.75">
      <c r="A33" s="11">
        <v>0.1</v>
      </c>
      <c r="B33" s="12">
        <f>100-A33</f>
        <v>99.9</v>
      </c>
      <c r="C33" s="13">
        <f>100/A33</f>
        <v>1000</v>
      </c>
      <c r="D33" s="31">
        <f>1/C33</f>
        <v>0.001</v>
      </c>
      <c r="E33" s="13">
        <f>10*LOG(100/A33)</f>
        <v>29.999999999999996</v>
      </c>
      <c r="F33" s="32">
        <f>F$37*$D33</f>
        <v>1</v>
      </c>
      <c r="G33" s="16">
        <f>SQRT(F33*1000000*377)/1000000</f>
        <v>0.0194164878389476</v>
      </c>
      <c r="H33" s="30"/>
      <c r="I33" s="30"/>
      <c r="IT33"/>
      <c r="IU33"/>
      <c r="IV33"/>
    </row>
    <row r="34" spans="1:256" ht="12.75">
      <c r="A34" s="33">
        <v>0.01</v>
      </c>
      <c r="B34" s="34">
        <f>100-A34</f>
        <v>99.99</v>
      </c>
      <c r="C34" s="36">
        <f>100/A34</f>
        <v>10000</v>
      </c>
      <c r="D34" s="37">
        <f>1/C34</f>
        <v>0.0001</v>
      </c>
      <c r="E34" s="56">
        <f>10*LOG(100/A34)</f>
        <v>40</v>
      </c>
      <c r="F34" s="38">
        <f>F$37*$D34</f>
        <v>0.1</v>
      </c>
      <c r="G34" s="39">
        <f>SQRT(F34*1000000*377)/1000000</f>
        <v>0.0061400325732035</v>
      </c>
      <c r="H34" s="30"/>
      <c r="I34" s="30"/>
      <c r="IT34"/>
      <c r="IU34"/>
      <c r="IV34"/>
    </row>
    <row r="35" spans="1:256" ht="12.75">
      <c r="A35" s="11">
        <v>0.001</v>
      </c>
      <c r="B35" s="12">
        <f>100-A35</f>
        <v>99.999</v>
      </c>
      <c r="C35" s="13">
        <f>100/A35</f>
        <v>100000</v>
      </c>
      <c r="D35" s="31">
        <f>1/C35</f>
        <v>1E-05</v>
      </c>
      <c r="E35" s="13">
        <f>10*LOG(100/A35)</f>
        <v>50</v>
      </c>
      <c r="F35" s="32">
        <f>F$37*$D35</f>
        <v>0.01</v>
      </c>
      <c r="G35" s="16">
        <f>SQRT(F35*1000000*377)/1000000</f>
        <v>0.00194164878389476</v>
      </c>
      <c r="H35" s="30"/>
      <c r="I35" s="30"/>
      <c r="IT35"/>
      <c r="IU35"/>
      <c r="IV35"/>
    </row>
    <row r="36" spans="1:256" ht="12.75">
      <c r="A36" s="11">
        <v>0.0001</v>
      </c>
      <c r="B36" s="12">
        <f>100-A36</f>
        <v>99.9999</v>
      </c>
      <c r="C36" s="13">
        <f>100/A36</f>
        <v>1000000</v>
      </c>
      <c r="D36" s="31">
        <f>1/C36</f>
        <v>1E-06</v>
      </c>
      <c r="E36" s="13">
        <f>10*LOG(100/A36)</f>
        <v>59.99999999999999</v>
      </c>
      <c r="F36" s="32">
        <f>F$37*$D36</f>
        <v>0.001</v>
      </c>
      <c r="G36" s="16">
        <f>SQRT(F36*1000000*377)/1000000</f>
        <v>0.00061400325732035</v>
      </c>
      <c r="H36" s="30"/>
      <c r="I36" s="30"/>
      <c r="IT36"/>
      <c r="IU36"/>
      <c r="IV36"/>
    </row>
    <row r="37" spans="1:256" ht="12.75">
      <c r="A37" s="40"/>
      <c r="B37" s="40"/>
      <c r="C37" s="41"/>
      <c r="D37" s="41"/>
      <c r="E37" s="41"/>
      <c r="F37" s="80">
        <v>1000</v>
      </c>
      <c r="G37" s="90">
        <f>SQRT(F37*1000000*377)/1000000</f>
        <v>0.61400325732035</v>
      </c>
      <c r="H37" s="44"/>
      <c r="I37" s="44"/>
      <c r="IT37"/>
      <c r="IU37"/>
      <c r="IV37"/>
    </row>
    <row r="38" spans="1:256" ht="12.75">
      <c r="A38" s="12" t="s">
        <v>62</v>
      </c>
      <c r="B38" s="12" t="s">
        <v>72</v>
      </c>
      <c r="C38" s="45" t="s">
        <v>73</v>
      </c>
      <c r="D38" s="45" t="s">
        <v>74</v>
      </c>
      <c r="E38" s="45" t="s">
        <v>60</v>
      </c>
      <c r="F38" s="47" t="s">
        <v>66</v>
      </c>
      <c r="G38" s="91" t="s">
        <v>75</v>
      </c>
      <c r="H38" s="4"/>
      <c r="I38" s="4"/>
      <c r="IT38"/>
      <c r="IU38"/>
      <c r="IV38"/>
    </row>
    <row r="39" spans="1:13" ht="12.75">
      <c r="A39" s="12"/>
      <c r="B39" s="12"/>
      <c r="D39" s="4"/>
      <c r="E39" s="4" t="s">
        <v>67</v>
      </c>
      <c r="F39" s="83" t="s">
        <v>68</v>
      </c>
      <c r="G39" s="84" t="s">
        <v>69</v>
      </c>
      <c r="H39" s="4"/>
      <c r="I39" s="4"/>
      <c r="J39" s="4"/>
      <c r="K39" s="44"/>
      <c r="L39" s="54" t="s">
        <v>75</v>
      </c>
      <c r="M39" s="4"/>
    </row>
    <row r="40" spans="1:11" ht="12.75">
      <c r="A40" s="50"/>
      <c r="B40" s="50"/>
      <c r="C40" s="51"/>
      <c r="D40" s="51"/>
      <c r="E40" s="51"/>
      <c r="F40" s="87"/>
      <c r="G40" s="92"/>
      <c r="H40" s="4"/>
      <c r="I40" s="44"/>
      <c r="J40" s="54"/>
      <c r="K40" s="4"/>
    </row>
    <row r="41" spans="4:11" ht="12.75">
      <c r="D41" s="4"/>
      <c r="G41" s="4"/>
      <c r="H41" s="4"/>
      <c r="I41" s="44"/>
      <c r="J41" s="54"/>
      <c r="K41" s="4"/>
    </row>
    <row r="42" spans="1:11" ht="12.75">
      <c r="A42" s="57" t="s">
        <v>76</v>
      </c>
      <c r="B42" s="58"/>
      <c r="C42" s="58"/>
      <c r="D42" s="58"/>
      <c r="E42" s="58"/>
      <c r="F42" s="58"/>
      <c r="G42" s="58"/>
      <c r="H42" s="4"/>
      <c r="I42" s="44"/>
      <c r="J42" s="54"/>
      <c r="K42" s="4"/>
    </row>
    <row r="43" spans="1:7" ht="12.75">
      <c r="A43" s="59" t="s">
        <v>77</v>
      </c>
      <c r="B43" s="60"/>
      <c r="C43" s="60"/>
      <c r="D43" s="61"/>
      <c r="E43" s="60"/>
      <c r="F43" s="60"/>
      <c r="G43" s="61"/>
    </row>
    <row r="44" spans="1:7" ht="12.75">
      <c r="A44" s="59" t="s">
        <v>78</v>
      </c>
      <c r="B44" s="60"/>
      <c r="C44" s="60"/>
      <c r="D44" s="61"/>
      <c r="E44" s="60"/>
      <c r="F44" s="60"/>
      <c r="G44" s="61"/>
    </row>
    <row r="45" spans="1:7" ht="12.75">
      <c r="A45" s="59" t="s">
        <v>79</v>
      </c>
      <c r="B45" s="60"/>
      <c r="C45" s="60"/>
      <c r="D45" s="61"/>
      <c r="E45" s="60"/>
      <c r="F45" s="60"/>
      <c r="G45" s="61"/>
    </row>
    <row r="46" spans="1:7" ht="12.75">
      <c r="A46" s="62" t="s">
        <v>80</v>
      </c>
      <c r="B46" s="63"/>
      <c r="C46" s="63"/>
      <c r="D46" s="64"/>
      <c r="E46" s="63"/>
      <c r="F46" s="63"/>
      <c r="G46" s="64"/>
    </row>
    <row r="48" spans="1:256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7" ht="12.75">
      <c r="A49" s="5" t="s">
        <v>81</v>
      </c>
      <c r="B49" s="6"/>
      <c r="C49" s="6"/>
      <c r="D49" s="6"/>
      <c r="E49" s="6"/>
      <c r="F49" s="6"/>
      <c r="G49" s="6"/>
    </row>
    <row r="50" spans="1:256" ht="12.75">
      <c r="A50" s="65" t="s">
        <v>82</v>
      </c>
      <c r="B50" s="66" t="s">
        <v>53</v>
      </c>
      <c r="C50" s="9" t="s">
        <v>55</v>
      </c>
      <c r="D50" s="9" t="s">
        <v>56</v>
      </c>
      <c r="E50" s="9" t="s">
        <v>57</v>
      </c>
      <c r="F50" s="8" t="s">
        <v>58</v>
      </c>
      <c r="G50" s="10" t="s">
        <v>59</v>
      </c>
      <c r="IT50"/>
      <c r="IU50"/>
      <c r="IV50"/>
    </row>
    <row r="51" spans="1:256" ht="12.75">
      <c r="A51" s="67" t="s">
        <v>83</v>
      </c>
      <c r="B51" s="68">
        <v>10.969100130080564</v>
      </c>
      <c r="C51" s="13">
        <f>100/10^(B51/10)</f>
        <v>7.999999999999999</v>
      </c>
      <c r="D51" s="13">
        <f>10^(B51/10)</f>
        <v>12.500000000000002</v>
      </c>
      <c r="E51" s="14">
        <f>1/D51</f>
        <v>0.07999999999999999</v>
      </c>
      <c r="F51" s="15">
        <f>F$59*$E51</f>
        <v>7.999999999999999</v>
      </c>
      <c r="G51" s="16">
        <f>SQRT(F51*1000000*377)/1000000</f>
        <v>0.05491812087098392</v>
      </c>
      <c r="IT51"/>
      <c r="IU51"/>
      <c r="IV51"/>
    </row>
    <row r="52" spans="1:256" ht="12.75">
      <c r="A52" s="69" t="s">
        <v>84</v>
      </c>
      <c r="B52" s="68">
        <v>26.98970004336012</v>
      </c>
      <c r="C52" s="70">
        <f>100/10^(B52/10)</f>
        <v>0.2000000000000031</v>
      </c>
      <c r="D52" s="56">
        <f>10^(B52/10)</f>
        <v>499.99999999999227</v>
      </c>
      <c r="E52" s="71">
        <f>1/D52</f>
        <v>0.002000000000000031</v>
      </c>
      <c r="F52" s="72">
        <f>F$59*$E52</f>
        <v>0.2000000000000031</v>
      </c>
      <c r="G52" s="73">
        <f>SQRT(F52*1000000*377)/1000000</f>
        <v>0.008683317338437031</v>
      </c>
      <c r="IT52"/>
      <c r="IU52"/>
      <c r="IV52"/>
    </row>
    <row r="53" spans="1:256" ht="12.75">
      <c r="A53" s="67" t="s">
        <v>85</v>
      </c>
      <c r="B53" s="68">
        <v>33.97940008671969</v>
      </c>
      <c r="C53" s="74">
        <f>100/10^(B53/10)</f>
        <v>0.04000000000000631</v>
      </c>
      <c r="D53" s="13">
        <f>10^(B53/10)</f>
        <v>2499.9999999996057</v>
      </c>
      <c r="E53" s="14">
        <f>1/D53</f>
        <v>0.00040000000000006307</v>
      </c>
      <c r="F53" s="15">
        <f>F$59*$E53</f>
        <v>0.04000000000000631</v>
      </c>
      <c r="G53" s="16">
        <f>SQRT(F53*1000000*377)/1000000</f>
        <v>0.0038832975677898264</v>
      </c>
      <c r="IT53"/>
      <c r="IU53"/>
      <c r="IV53"/>
    </row>
    <row r="54" spans="1:256" ht="12.75">
      <c r="A54" s="67" t="s">
        <v>86</v>
      </c>
      <c r="B54" s="68">
        <v>13.979400086720375</v>
      </c>
      <c r="C54" s="75">
        <f>100/10^(B54/10)</f>
        <v>4.000000000000001</v>
      </c>
      <c r="D54" s="13">
        <f>10^(B54/10)</f>
        <v>24.999999999999993</v>
      </c>
      <c r="E54" s="14">
        <f>1/D54</f>
        <v>0.040000000000000015</v>
      </c>
      <c r="F54" s="15">
        <f>F$59*$E54</f>
        <v>4.000000000000002</v>
      </c>
      <c r="G54" s="16">
        <f>SQRT(F54*1000000*377)/1000000</f>
        <v>0.038832975677895204</v>
      </c>
      <c r="IT54"/>
      <c r="IU54"/>
      <c r="IV54"/>
    </row>
    <row r="55" spans="1:256" ht="12.75">
      <c r="A55" s="69" t="s">
        <v>87</v>
      </c>
      <c r="B55" s="68">
        <v>23.979400086720307</v>
      </c>
      <c r="C55" s="70">
        <f>100/10^(B55/10)</f>
        <v>0.40000000000000624</v>
      </c>
      <c r="D55" s="56">
        <f>10^(B55/10)</f>
        <v>249.9999999999961</v>
      </c>
      <c r="E55" s="76">
        <f>1/D55</f>
        <v>0.0040000000000000625</v>
      </c>
      <c r="F55" s="72">
        <f>F$59*$E55</f>
        <v>0.40000000000000624</v>
      </c>
      <c r="G55" s="73">
        <f>SQRT(F55*1000000*377)/1000000</f>
        <v>0.012280065146407096</v>
      </c>
      <c r="IT55"/>
      <c r="IU55"/>
      <c r="IV55"/>
    </row>
    <row r="56" spans="1:256" ht="12.75">
      <c r="A56" s="69" t="s">
        <v>88</v>
      </c>
      <c r="B56" s="68">
        <v>30.96910013008065</v>
      </c>
      <c r="C56" s="77">
        <f>100/10^(B56/10)</f>
        <v>0.0799999999999984</v>
      </c>
      <c r="D56" s="56">
        <f>10^(B56/10)</f>
        <v>1250.000000000025</v>
      </c>
      <c r="E56" s="76">
        <f>1/D56</f>
        <v>0.000799999999999984</v>
      </c>
      <c r="F56" s="72">
        <f>F$59*$E56</f>
        <v>0.0799999999999984</v>
      </c>
      <c r="G56" s="73">
        <f>SQRT(F56*1000000*377)/1000000</f>
        <v>0.005491812087098338</v>
      </c>
      <c r="IT56"/>
      <c r="IU56"/>
      <c r="IV56"/>
    </row>
    <row r="57" spans="1:256" ht="12.75">
      <c r="A57" s="67" t="s">
        <v>89</v>
      </c>
      <c r="B57" s="68">
        <v>13.979400086720375</v>
      </c>
      <c r="C57" s="78">
        <f>100/10^(B57/10)</f>
        <v>4.000000000000001</v>
      </c>
      <c r="D57" s="18">
        <f>10^(B57/10)</f>
        <v>24.999999999999993</v>
      </c>
      <c r="E57" s="26">
        <f>1/D57</f>
        <v>0.040000000000000015</v>
      </c>
      <c r="F57" s="15">
        <f>F$59*$E57</f>
        <v>4.000000000000002</v>
      </c>
      <c r="G57" s="16">
        <f>SQRT(F57*1000000*377)/1000000</f>
        <v>0.038832975677895204</v>
      </c>
      <c r="IT57"/>
      <c r="IU57"/>
      <c r="IV57"/>
    </row>
    <row r="58" spans="1:256" ht="12.75">
      <c r="A58" s="67" t="s">
        <v>90</v>
      </c>
      <c r="B58" s="68">
        <v>20</v>
      </c>
      <c r="C58" s="75">
        <f>100/10^(B58/10)</f>
        <v>1</v>
      </c>
      <c r="D58" s="13">
        <f>10^(B58/10)</f>
        <v>100</v>
      </c>
      <c r="E58" s="21">
        <f>1/D58</f>
        <v>0.01</v>
      </c>
      <c r="F58" s="15">
        <f>F$59*$E58</f>
        <v>1</v>
      </c>
      <c r="G58" s="16">
        <f>SQRT(F58*1000000*377)/1000000</f>
        <v>0.0194164878389476</v>
      </c>
      <c r="IT58"/>
      <c r="IU58"/>
      <c r="IV58"/>
    </row>
    <row r="59" spans="1:256" ht="12.75">
      <c r="A59" s="79"/>
      <c r="B59"/>
      <c r="C59"/>
      <c r="D59"/>
      <c r="E59"/>
      <c r="F59" s="80">
        <v>100</v>
      </c>
      <c r="G59" s="81">
        <f>SQRT(F59*1000000*377)/1000000</f>
        <v>0.194164878389476</v>
      </c>
      <c r="IT59"/>
      <c r="IU59"/>
      <c r="IV59"/>
    </row>
    <row r="60" spans="1:256" ht="12.75">
      <c r="A60" s="79"/>
      <c r="B60"/>
      <c r="C60"/>
      <c r="D60"/>
      <c r="E60"/>
      <c r="F60" s="47" t="s">
        <v>66</v>
      </c>
      <c r="G60" s="91" t="s">
        <v>75</v>
      </c>
      <c r="IT60"/>
      <c r="IU60"/>
      <c r="IV60"/>
    </row>
    <row r="61" spans="1:256" ht="12.75">
      <c r="A61" s="79"/>
      <c r="B61"/>
      <c r="C61"/>
      <c r="D61"/>
      <c r="E61"/>
      <c r="F61" s="83" t="s">
        <v>68</v>
      </c>
      <c r="G61" s="84" t="s">
        <v>69</v>
      </c>
      <c r="IT61"/>
      <c r="IU61"/>
      <c r="IV61"/>
    </row>
    <row r="62" spans="1:7" ht="12.75">
      <c r="A62" s="85"/>
      <c r="B62" s="86"/>
      <c r="C62" s="86"/>
      <c r="D62" s="86"/>
      <c r="E62" s="86"/>
      <c r="F62" s="87"/>
      <c r="G62" s="88"/>
    </row>
    <row r="63" spans="1:5" ht="12.75">
      <c r="A63" t="s">
        <v>91</v>
      </c>
      <c r="B63"/>
      <c r="C63"/>
      <c r="D63"/>
      <c r="E63"/>
    </row>
    <row r="64" ht="12.75">
      <c r="A64" s="89" t="s">
        <v>92</v>
      </c>
    </row>
  </sheetData>
  <sheetProtection selectLockedCells="1" selectUnlockedCells="1"/>
  <hyperlinks>
    <hyperlink ref="A64" r:id="rId1" display="http://www.electrosmog.info/IMG/pdf/Protections-HF.pdf"/>
  </hyperlinks>
  <printOptions horizontalCentered="1" verticalCentered="1"/>
  <pageMargins left="0.39375" right="0.39375" top="0.6590277777777778" bottom="0.6590277777777778" header="0.39375" footer="0.39375"/>
  <pageSetup horizontalDpi="300" verticalDpi="300" orientation="portrait" paperSize="9" scale="80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02" zoomScaleNormal="102" workbookViewId="0" topLeftCell="A1">
      <selection activeCell="K18" sqref="K18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 Coquema</dc:creator>
  <cp:keywords/>
  <dc:description/>
  <cp:lastModifiedBy>S C</cp:lastModifiedBy>
  <cp:lastPrinted>2016-11-15T21:55:38Z</cp:lastPrinted>
  <dcterms:created xsi:type="dcterms:W3CDTF">2016-02-28T21:31:29Z</dcterms:created>
  <dcterms:modified xsi:type="dcterms:W3CDTF">2016-11-23T21:20:50Z</dcterms:modified>
  <cp:category/>
  <cp:version/>
  <cp:contentType/>
  <cp:contentStatus/>
  <cp:revision>197</cp:revision>
</cp:coreProperties>
</file>